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G:\PRORACUN 2022\FINANCIJSKA IZVJESCA 1-9 2022\"/>
    </mc:Choice>
  </mc:AlternateContent>
  <xr:revisionPtr revIDLastSave="0" documentId="8_{C5C20F30-51E8-4CB0-BF5C-3F17C7C1EDE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51840" windowHeight="211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E288" i="9" s="1"/>
  <c r="B288" i="9" s="1"/>
  <c r="F288" i="9"/>
  <c r="F287" i="9"/>
  <c r="F286" i="9"/>
  <c r="H285" i="9"/>
  <c r="G285" i="9"/>
  <c r="F285" i="9"/>
  <c r="E285" i="9"/>
  <c r="B285" i="9" s="1"/>
  <c r="H284" i="9"/>
  <c r="G284" i="9"/>
  <c r="F284" i="9"/>
  <c r="H283" i="9"/>
  <c r="G283" i="9"/>
  <c r="F283" i="9"/>
  <c r="F282" i="9"/>
  <c r="H281" i="9"/>
  <c r="E281" i="9" s="1"/>
  <c r="B281" i="9" s="1"/>
  <c r="G281" i="9"/>
  <c r="F281" i="9"/>
  <c r="H280" i="9"/>
  <c r="G280" i="9"/>
  <c r="F280" i="9"/>
  <c r="E280" i="9"/>
  <c r="B280" i="9" s="1"/>
  <c r="H279" i="9"/>
  <c r="G279" i="9"/>
  <c r="E279" i="9" s="1"/>
  <c r="B279" i="9" s="1"/>
  <c r="F279" i="9"/>
  <c r="F278" i="9"/>
  <c r="F277" i="9"/>
  <c r="F275" i="9" s="1"/>
  <c r="F276" i="9"/>
  <c r="L274" i="9"/>
  <c r="F274" i="9" s="1"/>
  <c r="H274" i="9"/>
  <c r="I273" i="9"/>
  <c r="E273" i="9" s="1"/>
  <c r="B273" i="9" s="1"/>
  <c r="H273" i="9"/>
  <c r="F273" i="9"/>
  <c r="E272" i="9"/>
  <c r="M271" i="9"/>
  <c r="L271" i="9"/>
  <c r="F271" i="9"/>
  <c r="B271" i="9" s="1"/>
  <c r="E271" i="9"/>
  <c r="M270" i="9"/>
  <c r="L270" i="9"/>
  <c r="F270" i="9" s="1"/>
  <c r="B270" i="9" s="1"/>
  <c r="E270" i="9"/>
  <c r="M269" i="9"/>
  <c r="F269" i="9" s="1"/>
  <c r="B269" i="9" s="1"/>
  <c r="L269" i="9"/>
  <c r="E269" i="9"/>
  <c r="M268" i="9"/>
  <c r="L268" i="9"/>
  <c r="F268" i="9"/>
  <c r="E268" i="9"/>
  <c r="B268" i="9" s="1"/>
  <c r="M267" i="9"/>
  <c r="L267" i="9"/>
  <c r="F267" i="9"/>
  <c r="B267" i="9" s="1"/>
  <c r="E267" i="9"/>
  <c r="M266" i="9"/>
  <c r="L266" i="9"/>
  <c r="F266" i="9" s="1"/>
  <c r="B266" i="9" s="1"/>
  <c r="E266" i="9"/>
  <c r="M265" i="9"/>
  <c r="F265" i="9" s="1"/>
  <c r="L265" i="9"/>
  <c r="E265" i="9"/>
  <c r="B265" i="9"/>
  <c r="M264" i="9"/>
  <c r="L264" i="9"/>
  <c r="F264" i="9"/>
  <c r="E264" i="9"/>
  <c r="B264" i="9" s="1"/>
  <c r="M263" i="9"/>
  <c r="L263" i="9"/>
  <c r="F263" i="9"/>
  <c r="B263" i="9" s="1"/>
  <c r="E263" i="9"/>
  <c r="M262" i="9"/>
  <c r="L262" i="9"/>
  <c r="F262" i="9" s="1"/>
  <c r="B262" i="9" s="1"/>
  <c r="E262" i="9"/>
  <c r="M261" i="9"/>
  <c r="F261" i="9" s="1"/>
  <c r="B261" i="9" s="1"/>
  <c r="L261" i="9"/>
  <c r="E261" i="9"/>
  <c r="M260" i="9"/>
  <c r="L260" i="9"/>
  <c r="F260" i="9"/>
  <c r="E260" i="9"/>
  <c r="B260" i="9" s="1"/>
  <c r="M259" i="9"/>
  <c r="L259" i="9"/>
  <c r="F259" i="9"/>
  <c r="B259" i="9" s="1"/>
  <c r="E259" i="9"/>
  <c r="M258" i="9"/>
  <c r="L258" i="9"/>
  <c r="F258" i="9" s="1"/>
  <c r="B258" i="9" s="1"/>
  <c r="E258" i="9"/>
  <c r="M257" i="9"/>
  <c r="F257" i="9" s="1"/>
  <c r="L257" i="9"/>
  <c r="E257" i="9"/>
  <c r="B257" i="9"/>
  <c r="M256" i="9"/>
  <c r="L256" i="9"/>
  <c r="F256" i="9"/>
  <c r="E256" i="9"/>
  <c r="B256" i="9" s="1"/>
  <c r="M255" i="9"/>
  <c r="L255" i="9"/>
  <c r="F255" i="9"/>
  <c r="E255" i="9"/>
  <c r="B255" i="9" s="1"/>
  <c r="M254" i="9"/>
  <c r="L254" i="9"/>
  <c r="F254" i="9" s="1"/>
  <c r="B254" i="9" s="1"/>
  <c r="E254" i="9"/>
  <c r="M253" i="9"/>
  <c r="L253" i="9"/>
  <c r="E253" i="9"/>
  <c r="M252" i="9"/>
  <c r="L252" i="9"/>
  <c r="F252" i="9"/>
  <c r="E252" i="9"/>
  <c r="B252" i="9" s="1"/>
  <c r="M251" i="9"/>
  <c r="L251" i="9"/>
  <c r="F251" i="9"/>
  <c r="B251" i="9" s="1"/>
  <c r="E251" i="9"/>
  <c r="M250" i="9"/>
  <c r="L250" i="9"/>
  <c r="F250" i="9" s="1"/>
  <c r="B250" i="9" s="1"/>
  <c r="E250" i="9"/>
  <c r="M249" i="9"/>
  <c r="L249" i="9"/>
  <c r="F249" i="9" s="1"/>
  <c r="E249" i="9"/>
  <c r="B249" i="9"/>
  <c r="M248" i="9"/>
  <c r="L248" i="9"/>
  <c r="F248" i="9"/>
  <c r="E248" i="9"/>
  <c r="B248" i="9" s="1"/>
  <c r="M247" i="9"/>
  <c r="L247" i="9"/>
  <c r="F247" i="9"/>
  <c r="B247" i="9" s="1"/>
  <c r="E247" i="9"/>
  <c r="M246" i="9"/>
  <c r="L246" i="9"/>
  <c r="F246" i="9" s="1"/>
  <c r="B246" i="9" s="1"/>
  <c r="E246" i="9"/>
  <c r="M245" i="9"/>
  <c r="L245" i="9"/>
  <c r="E245" i="9"/>
  <c r="M244" i="9"/>
  <c r="L244" i="9"/>
  <c r="F244" i="9"/>
  <c r="E244" i="9"/>
  <c r="B244" i="9" s="1"/>
  <c r="M243" i="9"/>
  <c r="F243" i="9" s="1"/>
  <c r="B243" i="9" s="1"/>
  <c r="L243" i="9"/>
  <c r="E243" i="9"/>
  <c r="M242" i="9"/>
  <c r="L242" i="9"/>
  <c r="F242" i="9" s="1"/>
  <c r="B242" i="9" s="1"/>
  <c r="E242" i="9"/>
  <c r="M241" i="9"/>
  <c r="L241" i="9"/>
  <c r="F241" i="9" s="1"/>
  <c r="B241" i="9" s="1"/>
  <c r="E241" i="9"/>
  <c r="M240" i="9"/>
  <c r="L240" i="9"/>
  <c r="F240" i="9"/>
  <c r="E240" i="9"/>
  <c r="B240" i="9" s="1"/>
  <c r="M239" i="9"/>
  <c r="L239" i="9"/>
  <c r="F239" i="9"/>
  <c r="B239" i="9" s="1"/>
  <c r="E239" i="9"/>
  <c r="M238" i="9"/>
  <c r="L238" i="9"/>
  <c r="F238" i="9" s="1"/>
  <c r="B238" i="9" s="1"/>
  <c r="E238" i="9"/>
  <c r="M237" i="9"/>
  <c r="L237" i="9"/>
  <c r="E237" i="9"/>
  <c r="M236" i="9"/>
  <c r="L236" i="9"/>
  <c r="F236" i="9"/>
  <c r="E236" i="9"/>
  <c r="B236" i="9" s="1"/>
  <c r="M235" i="9"/>
  <c r="L235" i="9"/>
  <c r="F235" i="9"/>
  <c r="B235" i="9" s="1"/>
  <c r="E235" i="9"/>
  <c r="M234" i="9"/>
  <c r="L234" i="9"/>
  <c r="F234" i="9" s="1"/>
  <c r="B234" i="9" s="1"/>
  <c r="E234" i="9"/>
  <c r="M233" i="9"/>
  <c r="L233" i="9"/>
  <c r="F233" i="9" s="1"/>
  <c r="E233" i="9"/>
  <c r="B233" i="9"/>
  <c r="M232" i="9"/>
  <c r="L232" i="9"/>
  <c r="F232" i="9"/>
  <c r="E232" i="9"/>
  <c r="B232" i="9" s="1"/>
  <c r="M231" i="9"/>
  <c r="L231" i="9"/>
  <c r="F231" i="9"/>
  <c r="E231" i="9"/>
  <c r="B231" i="9" s="1"/>
  <c r="M230" i="9"/>
  <c r="L230" i="9"/>
  <c r="F230" i="9" s="1"/>
  <c r="B230" i="9" s="1"/>
  <c r="E230" i="9"/>
  <c r="M229" i="9"/>
  <c r="L229" i="9"/>
  <c r="E229" i="9"/>
  <c r="M228" i="9"/>
  <c r="L228" i="9"/>
  <c r="F228" i="9"/>
  <c r="E228" i="9"/>
  <c r="B228" i="9" s="1"/>
  <c r="M227" i="9"/>
  <c r="L227" i="9"/>
  <c r="F227" i="9"/>
  <c r="E227" i="9"/>
  <c r="M226" i="9"/>
  <c r="L226" i="9"/>
  <c r="E226" i="9"/>
  <c r="H225" i="9"/>
  <c r="E225" i="9" s="1"/>
  <c r="B225" i="9" s="1"/>
  <c r="G225" i="9"/>
  <c r="F225" i="9"/>
  <c r="M224" i="9"/>
  <c r="L224" i="9"/>
  <c r="E224" i="9"/>
  <c r="M223" i="9"/>
  <c r="L223" i="9"/>
  <c r="F223" i="9"/>
  <c r="B223" i="9" s="1"/>
  <c r="E223" i="9"/>
  <c r="M222" i="9"/>
  <c r="L222" i="9"/>
  <c r="E222" i="9"/>
  <c r="M221" i="9"/>
  <c r="L221" i="9"/>
  <c r="E221" i="9"/>
  <c r="M220" i="9"/>
  <c r="F220" i="9" s="1"/>
  <c r="L220" i="9"/>
  <c r="E220" i="9"/>
  <c r="M219" i="9"/>
  <c r="F219" i="9" s="1"/>
  <c r="B219" i="9" s="1"/>
  <c r="L219" i="9"/>
  <c r="E219" i="9"/>
  <c r="M218" i="9"/>
  <c r="L218" i="9"/>
  <c r="F218" i="9" s="1"/>
  <c r="B218" i="9" s="1"/>
  <c r="E218" i="9"/>
  <c r="M217" i="9"/>
  <c r="L217" i="9"/>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B158" i="9" s="1"/>
  <c r="G158" i="9"/>
  <c r="F158" i="9"/>
  <c r="H157" i="9"/>
  <c r="G157" i="9"/>
  <c r="F157" i="9"/>
  <c r="E157" i="9"/>
  <c r="B157" i="9" s="1"/>
  <c r="H156" i="9"/>
  <c r="G156" i="9"/>
  <c r="E156" i="9" s="1"/>
  <c r="F156" i="9"/>
  <c r="H155" i="9"/>
  <c r="G155" i="9"/>
  <c r="E155" i="9" s="1"/>
  <c r="B155" i="9" s="1"/>
  <c r="F155" i="9"/>
  <c r="H154" i="9"/>
  <c r="E154" i="9" s="1"/>
  <c r="B154" i="9" s="1"/>
  <c r="G154" i="9"/>
  <c r="F154" i="9"/>
  <c r="H153" i="9"/>
  <c r="G153" i="9"/>
  <c r="F153" i="9"/>
  <c r="E153" i="9"/>
  <c r="B153" i="9" s="1"/>
  <c r="H152" i="9"/>
  <c r="G152" i="9"/>
  <c r="E152" i="9" s="1"/>
  <c r="F152" i="9"/>
  <c r="H151" i="9"/>
  <c r="G151" i="9"/>
  <c r="E151" i="9" s="1"/>
  <c r="B151" i="9" s="1"/>
  <c r="F151" i="9"/>
  <c r="H150" i="9"/>
  <c r="E150" i="9" s="1"/>
  <c r="B150" i="9" s="1"/>
  <c r="G150" i="9"/>
  <c r="F150" i="9"/>
  <c r="H149" i="9"/>
  <c r="G149" i="9"/>
  <c r="F149" i="9"/>
  <c r="E149" i="9"/>
  <c r="B149" i="9" s="1"/>
  <c r="H148" i="9"/>
  <c r="G148" i="9"/>
  <c r="E148" i="9" s="1"/>
  <c r="F148" i="9"/>
  <c r="H147" i="9"/>
  <c r="G147" i="9"/>
  <c r="E147" i="9" s="1"/>
  <c r="B147" i="9" s="1"/>
  <c r="F147" i="9"/>
  <c r="H146" i="9"/>
  <c r="E146" i="9" s="1"/>
  <c r="B146" i="9" s="1"/>
  <c r="G146" i="9"/>
  <c r="F146" i="9"/>
  <c r="H145" i="9"/>
  <c r="G145" i="9"/>
  <c r="F145" i="9"/>
  <c r="E145" i="9"/>
  <c r="B145" i="9" s="1"/>
  <c r="H144" i="9"/>
  <c r="G144" i="9"/>
  <c r="E144" i="9" s="1"/>
  <c r="F144" i="9"/>
  <c r="H143" i="9"/>
  <c r="G143" i="9"/>
  <c r="E143" i="9" s="1"/>
  <c r="B143" i="9" s="1"/>
  <c r="F143" i="9"/>
  <c r="H142" i="9"/>
  <c r="F142" i="9"/>
  <c r="H141" i="9"/>
  <c r="G141" i="9"/>
  <c r="F141" i="9"/>
  <c r="E141" i="9"/>
  <c r="B141" i="9" s="1"/>
  <c r="H140" i="9"/>
  <c r="G140" i="9"/>
  <c r="E140" i="9" s="1"/>
  <c r="B140" i="9" s="1"/>
  <c r="F140" i="9"/>
  <c r="H139" i="9"/>
  <c r="G139" i="9"/>
  <c r="E139" i="9" s="1"/>
  <c r="B139" i="9" s="1"/>
  <c r="F139" i="9"/>
  <c r="H138" i="9"/>
  <c r="E138" i="9" s="1"/>
  <c r="G138" i="9"/>
  <c r="F138" i="9"/>
  <c r="B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G130" i="9"/>
  <c r="F130" i="9"/>
  <c r="B130" i="9"/>
  <c r="H129" i="9"/>
  <c r="G129" i="9"/>
  <c r="F129" i="9"/>
  <c r="E129" i="9"/>
  <c r="B129" i="9" s="1"/>
  <c r="H128" i="9"/>
  <c r="G128" i="9"/>
  <c r="E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G122" i="9"/>
  <c r="F122" i="9"/>
  <c r="B122" i="9"/>
  <c r="H121" i="9"/>
  <c r="G121" i="9"/>
  <c r="F121" i="9"/>
  <c r="E121" i="9"/>
  <c r="B121" i="9" s="1"/>
  <c r="H120" i="9"/>
  <c r="G120" i="9"/>
  <c r="E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E113" i="9" s="1"/>
  <c r="B113" i="9" s="1"/>
  <c r="F113" i="9"/>
  <c r="H112" i="9"/>
  <c r="G112" i="9"/>
  <c r="E112" i="9" s="1"/>
  <c r="B112" i="9" s="1"/>
  <c r="F112" i="9"/>
  <c r="H111" i="9"/>
  <c r="G111" i="9"/>
  <c r="E111" i="9" s="1"/>
  <c r="B111" i="9" s="1"/>
  <c r="F111" i="9"/>
  <c r="H110" i="9"/>
  <c r="E110" i="9" s="1"/>
  <c r="B110" i="9" s="1"/>
  <c r="G110" i="9"/>
  <c r="F110" i="9"/>
  <c r="H109" i="9"/>
  <c r="G109" i="9"/>
  <c r="E109" i="9" s="1"/>
  <c r="B109" i="9" s="1"/>
  <c r="F109" i="9"/>
  <c r="H108" i="9"/>
  <c r="G108" i="9"/>
  <c r="E108" i="9" s="1"/>
  <c r="B108" i="9" s="1"/>
  <c r="F108" i="9"/>
  <c r="H107" i="9"/>
  <c r="G107" i="9"/>
  <c r="E107" i="9" s="1"/>
  <c r="B107" i="9" s="1"/>
  <c r="F107" i="9"/>
  <c r="H106" i="9"/>
  <c r="E106" i="9" s="1"/>
  <c r="B106" i="9" s="1"/>
  <c r="G106" i="9"/>
  <c r="F106" i="9"/>
  <c r="H105" i="9"/>
  <c r="G105" i="9"/>
  <c r="E105" i="9" s="1"/>
  <c r="B105" i="9" s="1"/>
  <c r="F105" i="9"/>
  <c r="H104" i="9"/>
  <c r="G104" i="9"/>
  <c r="E104" i="9" s="1"/>
  <c r="B104" i="9" s="1"/>
  <c r="F104" i="9"/>
  <c r="H103" i="9"/>
  <c r="G103" i="9"/>
  <c r="F103" i="9"/>
  <c r="H102" i="9"/>
  <c r="E102" i="9" s="1"/>
  <c r="B102" i="9" s="1"/>
  <c r="G102" i="9"/>
  <c r="F102" i="9"/>
  <c r="H101" i="9"/>
  <c r="G101" i="9"/>
  <c r="E101" i="9" s="1"/>
  <c r="B101" i="9" s="1"/>
  <c r="F101" i="9"/>
  <c r="H100" i="9"/>
  <c r="G100" i="9"/>
  <c r="E100" i="9" s="1"/>
  <c r="B100" i="9" s="1"/>
  <c r="F100" i="9"/>
  <c r="H99" i="9"/>
  <c r="G99" i="9"/>
  <c r="E99" i="9" s="1"/>
  <c r="B99" i="9" s="1"/>
  <c r="F99" i="9"/>
  <c r="H98" i="9"/>
  <c r="E98" i="9" s="1"/>
  <c r="B98" i="9" s="1"/>
  <c r="G98" i="9"/>
  <c r="F98" i="9"/>
  <c r="H97" i="9"/>
  <c r="G97" i="9"/>
  <c r="E97" i="9" s="1"/>
  <c r="B97" i="9" s="1"/>
  <c r="F97" i="9"/>
  <c r="H96" i="9"/>
  <c r="G96" i="9"/>
  <c r="E96" i="9" s="1"/>
  <c r="B96" i="9" s="1"/>
  <c r="F96" i="9"/>
  <c r="H95" i="9"/>
  <c r="G95" i="9"/>
  <c r="E95" i="9" s="1"/>
  <c r="B95" i="9" s="1"/>
  <c r="F95" i="9"/>
  <c r="H94" i="9"/>
  <c r="E94" i="9" s="1"/>
  <c r="B94" i="9" s="1"/>
  <c r="G94" i="9"/>
  <c r="F94" i="9"/>
  <c r="H93" i="9"/>
  <c r="G93" i="9"/>
  <c r="E93" i="9" s="1"/>
  <c r="B93" i="9" s="1"/>
  <c r="F93" i="9"/>
  <c r="H92" i="9"/>
  <c r="G92" i="9"/>
  <c r="E92" i="9" s="1"/>
  <c r="B92" i="9" s="1"/>
  <c r="F92" i="9"/>
  <c r="H91" i="9"/>
  <c r="G91" i="9"/>
  <c r="E91" i="9" s="1"/>
  <c r="B91" i="9" s="1"/>
  <c r="F91" i="9"/>
  <c r="H90" i="9"/>
  <c r="E90" i="9" s="1"/>
  <c r="B90" i="9" s="1"/>
  <c r="G90" i="9"/>
  <c r="F90" i="9"/>
  <c r="H89" i="9"/>
  <c r="G89" i="9"/>
  <c r="E89" i="9" s="1"/>
  <c r="B89" i="9" s="1"/>
  <c r="F89" i="9"/>
  <c r="H88" i="9"/>
  <c r="G88" i="9"/>
  <c r="E88" i="9" s="1"/>
  <c r="B88" i="9" s="1"/>
  <c r="F88" i="9"/>
  <c r="H87" i="9"/>
  <c r="G87" i="9"/>
  <c r="E87" i="9" s="1"/>
  <c r="B87" i="9" s="1"/>
  <c r="F87" i="9"/>
  <c r="H86" i="9"/>
  <c r="E86" i="9" s="1"/>
  <c r="B86" i="9" s="1"/>
  <c r="G86" i="9"/>
  <c r="F86" i="9"/>
  <c r="H85" i="9"/>
  <c r="G85" i="9"/>
  <c r="E85" i="9" s="1"/>
  <c r="B85" i="9" s="1"/>
  <c r="F85" i="9"/>
  <c r="H84" i="9"/>
  <c r="G84" i="9"/>
  <c r="E84" i="9" s="1"/>
  <c r="B84" i="9" s="1"/>
  <c r="F84" i="9"/>
  <c r="H83" i="9"/>
  <c r="G83" i="9"/>
  <c r="E83" i="9" s="1"/>
  <c r="B83" i="9" s="1"/>
  <c r="F83" i="9"/>
  <c r="H82" i="9"/>
  <c r="E82" i="9" s="1"/>
  <c r="B82" i="9" s="1"/>
  <c r="G82" i="9"/>
  <c r="F82" i="9"/>
  <c r="H81" i="9"/>
  <c r="G81" i="9"/>
  <c r="E81" i="9" s="1"/>
  <c r="B81" i="9" s="1"/>
  <c r="F81" i="9"/>
  <c r="H80" i="9"/>
  <c r="G80" i="9"/>
  <c r="E80" i="9" s="1"/>
  <c r="B80" i="9" s="1"/>
  <c r="F80" i="9"/>
  <c r="H79" i="9"/>
  <c r="G79" i="9"/>
  <c r="E79" i="9" s="1"/>
  <c r="B79" i="9" s="1"/>
  <c r="F79" i="9"/>
  <c r="H78" i="9"/>
  <c r="E78" i="9" s="1"/>
  <c r="B78" i="9" s="1"/>
  <c r="G78" i="9"/>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E72" i="9" s="1"/>
  <c r="B72" i="9" s="1"/>
  <c r="G72" i="9"/>
  <c r="F72" i="9"/>
  <c r="H71" i="9"/>
  <c r="G71" i="9"/>
  <c r="E71" i="9" s="1"/>
  <c r="B71" i="9" s="1"/>
  <c r="F71" i="9"/>
  <c r="H70" i="9"/>
  <c r="G70" i="9"/>
  <c r="F70" i="9"/>
  <c r="H69" i="9"/>
  <c r="G69" i="9"/>
  <c r="E69" i="9" s="1"/>
  <c r="B69" i="9" s="1"/>
  <c r="F69" i="9"/>
  <c r="H68" i="9"/>
  <c r="G68" i="9"/>
  <c r="F68" i="9"/>
  <c r="H67" i="9"/>
  <c r="G67" i="9"/>
  <c r="F67" i="9"/>
  <c r="H66" i="9"/>
  <c r="E66" i="9" s="1"/>
  <c r="B66" i="9" s="1"/>
  <c r="G66" i="9"/>
  <c r="F66" i="9"/>
  <c r="H65" i="9"/>
  <c r="G65" i="9"/>
  <c r="E65" i="9" s="1"/>
  <c r="B65" i="9" s="1"/>
  <c r="F65" i="9"/>
  <c r="H64" i="9"/>
  <c r="E64" i="9" s="1"/>
  <c r="B64" i="9" s="1"/>
  <c r="G64" i="9"/>
  <c r="F64" i="9"/>
  <c r="H63" i="9"/>
  <c r="E63" i="9" s="1"/>
  <c r="G63" i="9"/>
  <c r="F63" i="9"/>
  <c r="B63" i="9"/>
  <c r="H62" i="9"/>
  <c r="G62" i="9"/>
  <c r="F62" i="9"/>
  <c r="E62" i="9"/>
  <c r="B62" i="9" s="1"/>
  <c r="H61" i="9"/>
  <c r="G61" i="9"/>
  <c r="E61" i="9" s="1"/>
  <c r="B61" i="9" s="1"/>
  <c r="F61" i="9"/>
  <c r="H60" i="9"/>
  <c r="G60" i="9"/>
  <c r="E60" i="9" s="1"/>
  <c r="B60" i="9" s="1"/>
  <c r="F60" i="9"/>
  <c r="H59" i="9"/>
  <c r="G59" i="9"/>
  <c r="F59" i="9"/>
  <c r="H58" i="9"/>
  <c r="G58" i="9"/>
  <c r="F58" i="9"/>
  <c r="H57" i="9"/>
  <c r="G57" i="9"/>
  <c r="F57" i="9"/>
  <c r="H56" i="9"/>
  <c r="G56" i="9"/>
  <c r="F56" i="9"/>
  <c r="H55" i="9"/>
  <c r="E55" i="9" s="1"/>
  <c r="G55" i="9"/>
  <c r="F55" i="9"/>
  <c r="B55" i="9"/>
  <c r="H54" i="9"/>
  <c r="G54" i="9"/>
  <c r="F54" i="9"/>
  <c r="E54" i="9"/>
  <c r="B54" i="9" s="1"/>
  <c r="H53" i="9"/>
  <c r="G53" i="9"/>
  <c r="E53" i="9" s="1"/>
  <c r="B53" i="9" s="1"/>
  <c r="F53" i="9"/>
  <c r="H52" i="9"/>
  <c r="G52" i="9"/>
  <c r="F52" i="9"/>
  <c r="H51" i="9"/>
  <c r="E51" i="9" s="1"/>
  <c r="G51" i="9"/>
  <c r="F51" i="9"/>
  <c r="B51" i="9"/>
  <c r="H50" i="9"/>
  <c r="G50" i="9"/>
  <c r="F50" i="9"/>
  <c r="E50" i="9"/>
  <c r="B50" i="9" s="1"/>
  <c r="H49" i="9"/>
  <c r="G49" i="9"/>
  <c r="E49" i="9" s="1"/>
  <c r="B49" i="9" s="1"/>
  <c r="F49" i="9"/>
  <c r="H48" i="9"/>
  <c r="G48" i="9"/>
  <c r="E48" i="9" s="1"/>
  <c r="B48" i="9" s="1"/>
  <c r="F48" i="9"/>
  <c r="H47" i="9"/>
  <c r="E47" i="9" s="1"/>
  <c r="G47" i="9"/>
  <c r="F47" i="9"/>
  <c r="B47" i="9"/>
  <c r="H46" i="9"/>
  <c r="G46" i="9"/>
  <c r="E46" i="9" s="1"/>
  <c r="B46" i="9" s="1"/>
  <c r="F46" i="9"/>
  <c r="H45" i="9"/>
  <c r="G45" i="9"/>
  <c r="F45" i="9"/>
  <c r="H44" i="9"/>
  <c r="G44" i="9"/>
  <c r="E44" i="9" s="1"/>
  <c r="B44" i="9" s="1"/>
  <c r="F44" i="9"/>
  <c r="H43" i="9"/>
  <c r="G43" i="9"/>
  <c r="F43" i="9"/>
  <c r="H42" i="9"/>
  <c r="G42" i="9"/>
  <c r="F42" i="9"/>
  <c r="E42" i="9"/>
  <c r="B42" i="9" s="1"/>
  <c r="H41" i="9"/>
  <c r="G41" i="9"/>
  <c r="F41" i="9"/>
  <c r="H40" i="9"/>
  <c r="G40" i="9"/>
  <c r="F40" i="9"/>
  <c r="H39" i="9"/>
  <c r="G39" i="9"/>
  <c r="F39" i="9"/>
  <c r="H38" i="9"/>
  <c r="G38" i="9"/>
  <c r="F38" i="9"/>
  <c r="E38" i="9"/>
  <c r="B38" i="9" s="1"/>
  <c r="H37" i="9"/>
  <c r="G37" i="9"/>
  <c r="F37" i="9"/>
  <c r="H36" i="9"/>
  <c r="G36" i="9"/>
  <c r="E36" i="9" s="1"/>
  <c r="B36" i="9" s="1"/>
  <c r="F36" i="9"/>
  <c r="H35" i="9"/>
  <c r="E35" i="9" s="1"/>
  <c r="G35" i="9"/>
  <c r="F35" i="9"/>
  <c r="B35" i="9"/>
  <c r="H34" i="9"/>
  <c r="G34" i="9"/>
  <c r="F34" i="9"/>
  <c r="H33" i="9"/>
  <c r="G33" i="9"/>
  <c r="F33" i="9"/>
  <c r="H32" i="9"/>
  <c r="G32" i="9"/>
  <c r="E32" i="9" s="1"/>
  <c r="B32" i="9" s="1"/>
  <c r="F32" i="9"/>
  <c r="H31" i="9"/>
  <c r="E31" i="9" s="1"/>
  <c r="G31" i="9"/>
  <c r="F31" i="9"/>
  <c r="B31" i="9"/>
  <c r="H30" i="9"/>
  <c r="G30" i="9"/>
  <c r="F30" i="9"/>
  <c r="E30" i="9"/>
  <c r="B30" i="9" s="1"/>
  <c r="H29" i="9"/>
  <c r="G29" i="9"/>
  <c r="E29" i="9" s="1"/>
  <c r="B29" i="9" s="1"/>
  <c r="F29" i="9"/>
  <c r="H28" i="9"/>
  <c r="G28" i="9"/>
  <c r="E28" i="9" s="1"/>
  <c r="B28" i="9" s="1"/>
  <c r="F28" i="9"/>
  <c r="H27" i="9"/>
  <c r="G27" i="9"/>
  <c r="F27" i="9"/>
  <c r="H26" i="9"/>
  <c r="G26" i="9"/>
  <c r="F26" i="9"/>
  <c r="H25" i="9"/>
  <c r="G25" i="9"/>
  <c r="F25" i="9"/>
  <c r="H24" i="9"/>
  <c r="G24" i="9"/>
  <c r="F24" i="9"/>
  <c r="H23" i="9"/>
  <c r="E23" i="9" s="1"/>
  <c r="G23" i="9"/>
  <c r="F23" i="9"/>
  <c r="B23" i="9"/>
  <c r="H22" i="9"/>
  <c r="G22" i="9"/>
  <c r="F22" i="9"/>
  <c r="E22" i="9"/>
  <c r="B22" i="9" s="1"/>
  <c r="H21" i="9"/>
  <c r="G21" i="9"/>
  <c r="F21" i="9"/>
  <c r="F20" i="9"/>
  <c r="F4" i="9"/>
  <c r="O3" i="9"/>
  <c r="G274" i="9" s="1"/>
  <c r="E274" i="9" s="1"/>
  <c r="I3" i="9"/>
  <c r="H3" i="9"/>
  <c r="G3" i="9"/>
  <c r="D101" i="8"/>
  <c r="C1576" i="1" s="1"/>
  <c r="D95" i="8"/>
  <c r="D90" i="8"/>
  <c r="D85" i="8"/>
  <c r="D80" i="8"/>
  <c r="D75" i="8"/>
  <c r="D70" i="8"/>
  <c r="D65" i="8"/>
  <c r="D60" i="8"/>
  <c r="D55" i="8"/>
  <c r="D50" i="8"/>
  <c r="D44" i="8"/>
  <c r="D36" i="8"/>
  <c r="D26" i="8"/>
  <c r="C1501" i="1" s="1"/>
  <c r="G1501" i="1" s="1"/>
  <c r="D18" i="8"/>
  <c r="C1493" i="1" s="1"/>
  <c r="G1493" i="1" s="1"/>
  <c r="D8" i="8"/>
  <c r="C1483" i="1" s="1"/>
  <c r="H1483" i="1" s="1"/>
  <c r="E44" i="7"/>
  <c r="D44" i="7"/>
  <c r="E39" i="7"/>
  <c r="D39" i="7"/>
  <c r="E38" i="7"/>
  <c r="D38" i="7"/>
  <c r="E30" i="7"/>
  <c r="D30" i="7"/>
  <c r="E23" i="7"/>
  <c r="E22" i="7" s="1"/>
  <c r="D23" i="7"/>
  <c r="D22" i="7" s="1"/>
  <c r="E7" i="7"/>
  <c r="E6" i="7" s="1"/>
  <c r="D7"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F118"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E250" i="5"/>
  <c r="D250" i="5"/>
  <c r="F250" i="5" s="1"/>
  <c r="F249" i="5"/>
  <c r="F248" i="5"/>
  <c r="F247" i="5"/>
  <c r="F246" i="5"/>
  <c r="E246" i="5"/>
  <c r="E245" i="5" s="1"/>
  <c r="D246" i="5"/>
  <c r="D245" i="5"/>
  <c r="F245" i="5" s="1"/>
  <c r="F244" i="5"/>
  <c r="F243" i="5"/>
  <c r="F242" i="5"/>
  <c r="E242" i="5"/>
  <c r="E238" i="5" s="1"/>
  <c r="E237" i="5" s="1"/>
  <c r="D242" i="5"/>
  <c r="F241" i="5"/>
  <c r="F240" i="5"/>
  <c r="F239" i="5"/>
  <c r="E239" i="5"/>
  <c r="D239" i="5"/>
  <c r="D238" i="5" s="1"/>
  <c r="F238" i="5" s="1"/>
  <c r="D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E190" i="5" s="1"/>
  <c r="D198" i="5"/>
  <c r="F197" i="5"/>
  <c r="F196" i="5"/>
  <c r="F195" i="5"/>
  <c r="F194" i="5"/>
  <c r="F193" i="5"/>
  <c r="F192" i="5"/>
  <c r="F191" i="5"/>
  <c r="E191" i="5"/>
  <c r="D191" i="5"/>
  <c r="D190" i="5" s="1"/>
  <c r="F189" i="5"/>
  <c r="F188" i="5"/>
  <c r="F187" i="5"/>
  <c r="F186" i="5"/>
  <c r="F185" i="5"/>
  <c r="F184" i="5"/>
  <c r="F183" i="5"/>
  <c r="F182" i="5"/>
  <c r="F181" i="5"/>
  <c r="F180" i="5"/>
  <c r="E180" i="5"/>
  <c r="E177" i="5" s="1"/>
  <c r="H289" i="9" s="1"/>
  <c r="D180" i="5"/>
  <c r="F179" i="5"/>
  <c r="F178" i="5"/>
  <c r="F177" i="5"/>
  <c r="D177" i="5"/>
  <c r="G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F142" i="5"/>
  <c r="E142" i="5"/>
  <c r="D142" i="5"/>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F86" i="5"/>
  <c r="F85" i="5"/>
  <c r="F84" i="5"/>
  <c r="F83" i="5"/>
  <c r="F82" i="5"/>
  <c r="F81" i="5"/>
  <c r="F80" i="5"/>
  <c r="E79" i="5"/>
  <c r="E78" i="5" s="1"/>
  <c r="D79" i="5"/>
  <c r="F79" i="5" s="1"/>
  <c r="F77" i="5"/>
  <c r="F76" i="5"/>
  <c r="F75" i="5"/>
  <c r="F74" i="5"/>
  <c r="F73" i="5"/>
  <c r="F72" i="5"/>
  <c r="F71" i="5"/>
  <c r="E70" i="5"/>
  <c r="E69" i="5"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4" i="4"/>
  <c r="F644" i="4" s="1"/>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4" i="4"/>
  <c r="E603" i="4"/>
  <c r="D603" i="4"/>
  <c r="F602" i="4"/>
  <c r="F601" i="4"/>
  <c r="F600" i="4"/>
  <c r="F599" i="4"/>
  <c r="E599" i="4"/>
  <c r="D599" i="4"/>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E567" i="4" s="1"/>
  <c r="D574" i="4"/>
  <c r="F574" i="4" s="1"/>
  <c r="F573" i="4"/>
  <c r="F572" i="4"/>
  <c r="F571" i="4"/>
  <c r="E571" i="4"/>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2" i="1" s="1"/>
  <c r="D538" i="4"/>
  <c r="F538" i="4" s="1"/>
  <c r="F537" i="4"/>
  <c r="F536" i="4"/>
  <c r="F535" i="4"/>
  <c r="E535" i="4"/>
  <c r="D535" i="4"/>
  <c r="F534" i="4"/>
  <c r="F533" i="4"/>
  <c r="F532" i="4"/>
  <c r="F531" i="4"/>
  <c r="E530" i="4"/>
  <c r="D530" i="4"/>
  <c r="C524" i="1" s="1"/>
  <c r="F527" i="4"/>
  <c r="F526" i="4"/>
  <c r="E525" i="4"/>
  <c r="D525" i="4"/>
  <c r="F525" i="4" s="1"/>
  <c r="F524" i="4"/>
  <c r="F523" i="4"/>
  <c r="E522" i="4"/>
  <c r="E515" i="4" s="1"/>
  <c r="D522" i="4"/>
  <c r="F522" i="4" s="1"/>
  <c r="F521" i="4"/>
  <c r="F520" i="4"/>
  <c r="F519" i="4"/>
  <c r="E519" i="4"/>
  <c r="D519" i="4"/>
  <c r="F518" i="4"/>
  <c r="F517" i="4"/>
  <c r="F516" i="4"/>
  <c r="E516" i="4"/>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E421" i="4" s="1"/>
  <c r="D415" i="1" s="1"/>
  <c r="D427" i="4"/>
  <c r="F427" i="4" s="1"/>
  <c r="F426" i="4"/>
  <c r="F425" i="4"/>
  <c r="F424" i="4"/>
  <c r="F423" i="4"/>
  <c r="E422" i="4"/>
  <c r="D422" i="4"/>
  <c r="E418" i="4"/>
  <c r="D418" i="4"/>
  <c r="F418" i="4" s="1"/>
  <c r="F417" i="4"/>
  <c r="E417" i="4"/>
  <c r="D417" i="4"/>
  <c r="F416" i="4"/>
  <c r="E416" i="4"/>
  <c r="E643" i="4" s="1"/>
  <c r="D637" i="1" s="1"/>
  <c r="D416" i="4"/>
  <c r="D643" i="4" s="1"/>
  <c r="F643" i="4"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0" i="4"/>
  <c r="F389" i="4"/>
  <c r="E388" i="4"/>
  <c r="D388" i="4"/>
  <c r="F388" i="4" s="1"/>
  <c r="F387" i="4"/>
  <c r="F386" i="4"/>
  <c r="F385" i="4"/>
  <c r="F384" i="4"/>
  <c r="E383" i="4"/>
  <c r="D383" i="4"/>
  <c r="F383" i="4" s="1"/>
  <c r="F382" i="4"/>
  <c r="F381" i="4"/>
  <c r="F380" i="4"/>
  <c r="F379" i="4"/>
  <c r="F378" i="4"/>
  <c r="E378" i="4"/>
  <c r="D373" i="1" s="1"/>
  <c r="D378" i="4"/>
  <c r="F377" i="4"/>
  <c r="F376" i="4"/>
  <c r="F375" i="4"/>
  <c r="F374" i="4"/>
  <c r="F373" i="4"/>
  <c r="F372" i="4"/>
  <c r="F371" i="4"/>
  <c r="F370" i="4"/>
  <c r="E369" i="4"/>
  <c r="D369" i="4"/>
  <c r="F369" i="4" s="1"/>
  <c r="F368" i="4"/>
  <c r="F367" i="4"/>
  <c r="F366" i="4"/>
  <c r="F365" i="4"/>
  <c r="E364" i="4"/>
  <c r="D359" i="1" s="1"/>
  <c r="D364" i="4"/>
  <c r="F362" i="4"/>
  <c r="F361" i="4"/>
  <c r="F360" i="4"/>
  <c r="F359" i="4"/>
  <c r="F358" i="4"/>
  <c r="F357" i="4"/>
  <c r="E356" i="4"/>
  <c r="E351" i="4" s="1"/>
  <c r="D346" i="1" s="1"/>
  <c r="G346" i="1" s="1"/>
  <c r="D356" i="4"/>
  <c r="D351" i="4" s="1"/>
  <c r="F355" i="4"/>
  <c r="F354" i="4"/>
  <c r="F353" i="4"/>
  <c r="F352" i="4"/>
  <c r="E352" i="4"/>
  <c r="D352" i="4"/>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06" i="1" s="1"/>
  <c r="D312" i="4"/>
  <c r="F310" i="4"/>
  <c r="F309" i="4"/>
  <c r="F308" i="4"/>
  <c r="F307" i="4"/>
  <c r="F306" i="4"/>
  <c r="F305" i="4"/>
  <c r="E304" i="4"/>
  <c r="E299" i="4" s="1"/>
  <c r="D294" i="1" s="1"/>
  <c r="D304" i="4"/>
  <c r="F303" i="4"/>
  <c r="F302" i="4"/>
  <c r="F301" i="4"/>
  <c r="E300" i="4"/>
  <c r="D300"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F273" i="4"/>
  <c r="E273" i="4"/>
  <c r="D273" i="4"/>
  <c r="F272" i="4"/>
  <c r="F271" i="4"/>
  <c r="F270" i="4"/>
  <c r="F269" i="4"/>
  <c r="E268" i="4"/>
  <c r="D268" i="4"/>
  <c r="F267" i="4"/>
  <c r="F266" i="4"/>
  <c r="F265" i="4"/>
  <c r="E264" i="4"/>
  <c r="D264" i="4"/>
  <c r="F262" i="4"/>
  <c r="F261" i="4"/>
  <c r="F260" i="4"/>
  <c r="E259" i="4"/>
  <c r="D255" i="1" s="1"/>
  <c r="D259" i="4"/>
  <c r="F258" i="4"/>
  <c r="F257" i="4"/>
  <c r="F256" i="4"/>
  <c r="F255" i="4"/>
  <c r="F254" i="4"/>
  <c r="E253" i="4"/>
  <c r="D253" i="4"/>
  <c r="F253" i="4" s="1"/>
  <c r="D252" i="4"/>
  <c r="F251" i="4"/>
  <c r="F250" i="4"/>
  <c r="F249" i="4"/>
  <c r="F248" i="4"/>
  <c r="F247" i="4"/>
  <c r="E247" i="4"/>
  <c r="D247" i="4"/>
  <c r="F246" i="4"/>
  <c r="F245" i="4"/>
  <c r="E244" i="4"/>
  <c r="D244" i="4"/>
  <c r="F243" i="4"/>
  <c r="F242" i="4"/>
  <c r="F241" i="4"/>
  <c r="E240" i="4"/>
  <c r="D240" i="4"/>
  <c r="F240" i="4" s="1"/>
  <c r="F239" i="4"/>
  <c r="F238" i="4"/>
  <c r="F237" i="4"/>
  <c r="E236" i="4"/>
  <c r="D236" i="4"/>
  <c r="F235" i="4"/>
  <c r="F234" i="4"/>
  <c r="F233" i="4"/>
  <c r="F232" i="4"/>
  <c r="E231" i="4"/>
  <c r="D231" i="4"/>
  <c r="F231" i="4" s="1"/>
  <c r="F230" i="4"/>
  <c r="F229" i="4"/>
  <c r="E228" i="4"/>
  <c r="D228" i="4"/>
  <c r="F228" i="4" s="1"/>
  <c r="F227" i="4"/>
  <c r="F226" i="4"/>
  <c r="E225" i="4"/>
  <c r="D225" i="4"/>
  <c r="F225" i="4" s="1"/>
  <c r="F223" i="4"/>
  <c r="F222" i="4"/>
  <c r="F221" i="4"/>
  <c r="F220" i="4"/>
  <c r="F219" i="4"/>
  <c r="E219" i="4"/>
  <c r="D219" i="4"/>
  <c r="F218" i="4"/>
  <c r="F217" i="4"/>
  <c r="E216" i="4"/>
  <c r="E215" i="4" s="1"/>
  <c r="D211" i="1" s="1"/>
  <c r="D216" i="4"/>
  <c r="F214" i="4"/>
  <c r="F213" i="4"/>
  <c r="F212" i="4"/>
  <c r="F211" i="4"/>
  <c r="E210" i="4"/>
  <c r="F210" i="4"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5" i="1" s="1"/>
  <c r="D169" i="4"/>
  <c r="C165" i="1" s="1"/>
  <c r="F168" i="4"/>
  <c r="F167" i="4"/>
  <c r="F166" i="4"/>
  <c r="F165" i="4"/>
  <c r="E164" i="4"/>
  <c r="D164" i="4"/>
  <c r="F162" i="4"/>
  <c r="F161" i="4"/>
  <c r="F160" i="4"/>
  <c r="E159" i="4"/>
  <c r="F159" i="4" s="1"/>
  <c r="D159" i="4"/>
  <c r="F158" i="4"/>
  <c r="F157" i="4"/>
  <c r="F156" i="4"/>
  <c r="F155" i="4"/>
  <c r="F154" i="4"/>
  <c r="E153" i="4"/>
  <c r="E152" i="4" s="1"/>
  <c r="D148" i="1" s="1"/>
  <c r="D153" i="4"/>
  <c r="F150" i="4"/>
  <c r="F149" i="4"/>
  <c r="F148" i="4"/>
  <c r="F147" i="4"/>
  <c r="F146" i="4"/>
  <c r="F145" i="4"/>
  <c r="F144" i="4"/>
  <c r="F143" i="4"/>
  <c r="F142" i="4"/>
  <c r="F141" i="4"/>
  <c r="E140" i="4"/>
  <c r="E139" i="4" s="1"/>
  <c r="D140" i="4"/>
  <c r="D139" i="4"/>
  <c r="F138" i="4"/>
  <c r="F137" i="4"/>
  <c r="F136" i="4"/>
  <c r="F135" i="4"/>
  <c r="E134" i="4"/>
  <c r="D134" i="4"/>
  <c r="E133" i="4"/>
  <c r="F132" i="4"/>
  <c r="F131" i="4"/>
  <c r="F130" i="4"/>
  <c r="F129" i="4"/>
  <c r="E128" i="4"/>
  <c r="D124" i="1" s="1"/>
  <c r="H124" i="1" s="1"/>
  <c r="D128" i="4"/>
  <c r="F127" i="4"/>
  <c r="F126" i="4"/>
  <c r="E125" i="4"/>
  <c r="D125" i="4"/>
  <c r="D124" i="4"/>
  <c r="C120" i="1" s="1"/>
  <c r="F123" i="4"/>
  <c r="F122" i="4"/>
  <c r="F121" i="4"/>
  <c r="E120" i="4"/>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83" i="4"/>
  <c r="F81" i="4"/>
  <c r="F80" i="4"/>
  <c r="F79" i="4"/>
  <c r="F78" i="4"/>
  <c r="E77" i="4"/>
  <c r="D77" i="4"/>
  <c r="F77" i="4" s="1"/>
  <c r="F76" i="4"/>
  <c r="F75" i="4"/>
  <c r="E74" i="4"/>
  <c r="D70" i="1" s="1"/>
  <c r="D74" i="4"/>
  <c r="F74" i="4" s="1"/>
  <c r="F73" i="4"/>
  <c r="F72" i="4"/>
  <c r="E71" i="4"/>
  <c r="D71" i="4"/>
  <c r="F71" i="4" s="1"/>
  <c r="F70" i="4"/>
  <c r="F69" i="4"/>
  <c r="F68" i="4"/>
  <c r="E68" i="4"/>
  <c r="D68" i="4"/>
  <c r="F67" i="4"/>
  <c r="F66" i="4"/>
  <c r="F65" i="4"/>
  <c r="E65" i="4"/>
  <c r="D65" i="4"/>
  <c r="F64" i="4"/>
  <c r="F63" i="4"/>
  <c r="E62" i="4"/>
  <c r="D62" i="4"/>
  <c r="F61" i="4"/>
  <c r="F60" i="4"/>
  <c r="E59" i="4"/>
  <c r="D59" i="4"/>
  <c r="F58" i="4"/>
  <c r="F57" i="4"/>
  <c r="F56" i="4"/>
  <c r="F55" i="4"/>
  <c r="E54" i="4"/>
  <c r="D54" i="4"/>
  <c r="F54" i="4" s="1"/>
  <c r="F53" i="4"/>
  <c r="F52" i="4"/>
  <c r="E51" i="4"/>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2" i="4"/>
  <c r="F21" i="4"/>
  <c r="F20" i="4"/>
  <c r="F19" i="4"/>
  <c r="F18" i="4"/>
  <c r="F17" i="4"/>
  <c r="E17" i="4"/>
  <c r="D17" i="4"/>
  <c r="F16" i="4"/>
  <c r="F15" i="4"/>
  <c r="F14" i="4"/>
  <c r="F13" i="4"/>
  <c r="F12" i="4"/>
  <c r="F11" i="4"/>
  <c r="F10" i="4"/>
  <c r="F9" i="4"/>
  <c r="E8" i="4"/>
  <c r="E7" i="4" s="1"/>
  <c r="D3" i="1" s="1"/>
  <c r="D8" i="4"/>
  <c r="G36" i="3"/>
  <c r="B36" i="3"/>
  <c r="G35" i="3"/>
  <c r="B35" i="3"/>
  <c r="G34" i="3"/>
  <c r="B34" i="3"/>
  <c r="I33" i="3"/>
  <c r="G33" i="3"/>
  <c r="B33" i="3"/>
  <c r="I32" i="3"/>
  <c r="H32" i="3"/>
  <c r="G32" i="3"/>
  <c r="B32" i="3"/>
  <c r="I31" i="3"/>
  <c r="H31" i="3"/>
  <c r="G31" i="3"/>
  <c r="B31" i="3"/>
  <c r="I30" i="3"/>
  <c r="H30" i="3"/>
  <c r="G30" i="3"/>
  <c r="B30" i="3"/>
  <c r="G29" i="3"/>
  <c r="B29" i="3"/>
  <c r="G28" i="3"/>
  <c r="B28" i="3"/>
  <c r="I27" i="3"/>
  <c r="G27" i="3"/>
  <c r="B27" i="3"/>
  <c r="I26" i="3"/>
  <c r="H26" i="3"/>
  <c r="G26" i="3"/>
  <c r="B26" i="3"/>
  <c r="G25" i="3"/>
  <c r="B25" i="3"/>
  <c r="I24" i="3"/>
  <c r="H24" i="3"/>
  <c r="G24" i="3"/>
  <c r="B24" i="3"/>
  <c r="I23" i="3"/>
  <c r="G23" i="3"/>
  <c r="B23" i="3"/>
  <c r="G22" i="3"/>
  <c r="B22" i="3"/>
  <c r="G21" i="3"/>
  <c r="B21" i="3"/>
  <c r="G20" i="3"/>
  <c r="B20" i="3"/>
  <c r="G19" i="3"/>
  <c r="B19" i="3"/>
  <c r="G18" i="3"/>
  <c r="B18" i="3"/>
  <c r="G17" i="3"/>
  <c r="B17" i="3"/>
  <c r="G16" i="3"/>
  <c r="B16" i="3"/>
  <c r="H10" i="3" a="1"/>
  <c r="H10" i="3" s="1"/>
  <c r="L3" i="9" s="1"/>
  <c r="C1580" i="1"/>
  <c r="H1580" i="1" s="1"/>
  <c r="C1579" i="1"/>
  <c r="H1579" i="1" s="1"/>
  <c r="C1578" i="1"/>
  <c r="H1577" i="1"/>
  <c r="G1577" i="1"/>
  <c r="C1577" i="1"/>
  <c r="G1575" i="1"/>
  <c r="C1575" i="1"/>
  <c r="H1575" i="1" s="1"/>
  <c r="C1574" i="1"/>
  <c r="H1573" i="1"/>
  <c r="G1573" i="1"/>
  <c r="C1573" i="1"/>
  <c r="H1572" i="1"/>
  <c r="G1572" i="1"/>
  <c r="C1572" i="1"/>
  <c r="C1571" i="1"/>
  <c r="H1571" i="1" s="1"/>
  <c r="C1570" i="1"/>
  <c r="H1569" i="1"/>
  <c r="G1569" i="1"/>
  <c r="C1569" i="1"/>
  <c r="H1568" i="1"/>
  <c r="G1568" i="1"/>
  <c r="C1568" i="1"/>
  <c r="C1567" i="1"/>
  <c r="C1566" i="1"/>
  <c r="H1565" i="1"/>
  <c r="G1565" i="1"/>
  <c r="C1565" i="1"/>
  <c r="H1564" i="1"/>
  <c r="G1564" i="1"/>
  <c r="C1564" i="1"/>
  <c r="C1563" i="1"/>
  <c r="C1562" i="1"/>
  <c r="H1561" i="1"/>
  <c r="G1561" i="1"/>
  <c r="C1561" i="1"/>
  <c r="H1560" i="1"/>
  <c r="G1560" i="1"/>
  <c r="C1560" i="1"/>
  <c r="G1559" i="1"/>
  <c r="C1559" i="1"/>
  <c r="H1559" i="1" s="1"/>
  <c r="C1558" i="1"/>
  <c r="H1557" i="1"/>
  <c r="G1557" i="1"/>
  <c r="C1557" i="1"/>
  <c r="H1556" i="1"/>
  <c r="G1556" i="1"/>
  <c r="C1556" i="1"/>
  <c r="C1555" i="1"/>
  <c r="H1555" i="1" s="1"/>
  <c r="C1554" i="1"/>
  <c r="H1553" i="1"/>
  <c r="G1553" i="1"/>
  <c r="C1553" i="1"/>
  <c r="H1552" i="1"/>
  <c r="G1552" i="1"/>
  <c r="C1552" i="1"/>
  <c r="C1551" i="1"/>
  <c r="C1550" i="1"/>
  <c r="H1549" i="1"/>
  <c r="G1549" i="1"/>
  <c r="C1549" i="1"/>
  <c r="H1548" i="1"/>
  <c r="G1548" i="1"/>
  <c r="C1548" i="1"/>
  <c r="C1547" i="1"/>
  <c r="H1547" i="1" s="1"/>
  <c r="C1546" i="1"/>
  <c r="H1545" i="1"/>
  <c r="G1545" i="1"/>
  <c r="C1545" i="1"/>
  <c r="H1544" i="1"/>
  <c r="G1544" i="1"/>
  <c r="C1544" i="1"/>
  <c r="G1543" i="1"/>
  <c r="C1543" i="1"/>
  <c r="H1543" i="1" s="1"/>
  <c r="C1542" i="1"/>
  <c r="H1541" i="1"/>
  <c r="G1541" i="1"/>
  <c r="C1541" i="1"/>
  <c r="H1540" i="1"/>
  <c r="G1540" i="1"/>
  <c r="C1540" i="1"/>
  <c r="C1539" i="1"/>
  <c r="H1539" i="1" s="1"/>
  <c r="C1538" i="1"/>
  <c r="H1537" i="1"/>
  <c r="G1537" i="1"/>
  <c r="C1537" i="1"/>
  <c r="H1536" i="1"/>
  <c r="G1536" i="1"/>
  <c r="C1536" i="1"/>
  <c r="C1535" i="1"/>
  <c r="C1534" i="1"/>
  <c r="H1533" i="1"/>
  <c r="G1533" i="1"/>
  <c r="C1533" i="1"/>
  <c r="H1532" i="1"/>
  <c r="G1532" i="1"/>
  <c r="C1532" i="1"/>
  <c r="C1531" i="1"/>
  <c r="C1530" i="1"/>
  <c r="H1529" i="1"/>
  <c r="G1529" i="1"/>
  <c r="C1529" i="1"/>
  <c r="H1528" i="1"/>
  <c r="G1528" i="1"/>
  <c r="C1528" i="1"/>
  <c r="G1527" i="1"/>
  <c r="C1527" i="1"/>
  <c r="H1527" i="1" s="1"/>
  <c r="C1526" i="1"/>
  <c r="H1525" i="1"/>
  <c r="G1525" i="1"/>
  <c r="C1525" i="1"/>
  <c r="C1523" i="1"/>
  <c r="H1523" i="1" s="1"/>
  <c r="C1522" i="1"/>
  <c r="H1521" i="1"/>
  <c r="G1521" i="1"/>
  <c r="C1521" i="1"/>
  <c r="H1520" i="1"/>
  <c r="G1520" i="1"/>
  <c r="C1520" i="1"/>
  <c r="C1519" i="1"/>
  <c r="H1516" i="1"/>
  <c r="G1516" i="1"/>
  <c r="C1516" i="1"/>
  <c r="C1515" i="1"/>
  <c r="H1515" i="1" s="1"/>
  <c r="C1514" i="1"/>
  <c r="H1513" i="1"/>
  <c r="G1513" i="1"/>
  <c r="C1513" i="1"/>
  <c r="H1512" i="1"/>
  <c r="G1512" i="1"/>
  <c r="C1512" i="1"/>
  <c r="C1511" i="1"/>
  <c r="C1510" i="1"/>
  <c r="C1509" i="1"/>
  <c r="H1509" i="1" s="1"/>
  <c r="C1508" i="1"/>
  <c r="H1508" i="1" s="1"/>
  <c r="C1507" i="1"/>
  <c r="H1507" i="1" s="1"/>
  <c r="C1506" i="1"/>
  <c r="C1505" i="1"/>
  <c r="H1505" i="1" s="1"/>
  <c r="C1504" i="1"/>
  <c r="H1504" i="1" s="1"/>
  <c r="C1503" i="1"/>
  <c r="H1503" i="1" s="1"/>
  <c r="C1502" i="1"/>
  <c r="H1500" i="1"/>
  <c r="G1500" i="1"/>
  <c r="C1500" i="1"/>
  <c r="C1498" i="1"/>
  <c r="C1497" i="1"/>
  <c r="G1497" i="1" s="1"/>
  <c r="H1496" i="1"/>
  <c r="G1496" i="1"/>
  <c r="C1496" i="1"/>
  <c r="C1495" i="1"/>
  <c r="C1494" i="1"/>
  <c r="G1492" i="1"/>
  <c r="C1492" i="1"/>
  <c r="H1492" i="1" s="1"/>
  <c r="C1491" i="1"/>
  <c r="H1491" i="1" s="1"/>
  <c r="C1490" i="1"/>
  <c r="H1489" i="1"/>
  <c r="C1489" i="1"/>
  <c r="G1489" i="1" s="1"/>
  <c r="C1488" i="1"/>
  <c r="G1488" i="1" s="1"/>
  <c r="C1487" i="1"/>
  <c r="H1487" i="1" s="1"/>
  <c r="C1486" i="1"/>
  <c r="C1485" i="1"/>
  <c r="H1485" i="1" s="1"/>
  <c r="C1484" i="1"/>
  <c r="H1484" i="1" s="1"/>
  <c r="C1482" i="1"/>
  <c r="C1480" i="1"/>
  <c r="G1480" i="1" s="1"/>
  <c r="H1479" i="1"/>
  <c r="D1479" i="1"/>
  <c r="C1479" i="1"/>
  <c r="D1478" i="1"/>
  <c r="J1478" i="1" s="1"/>
  <c r="C1478" i="1"/>
  <c r="H1477" i="1"/>
  <c r="D1477" i="1"/>
  <c r="C1477" i="1"/>
  <c r="D1476" i="1"/>
  <c r="C1476" i="1"/>
  <c r="D1475" i="1"/>
  <c r="G1475" i="1" s="1"/>
  <c r="C1475" i="1"/>
  <c r="H1475" i="1" s="1"/>
  <c r="D1474" i="1"/>
  <c r="C1474" i="1"/>
  <c r="D1473" i="1"/>
  <c r="C1473" i="1"/>
  <c r="H1473" i="1" s="1"/>
  <c r="D1472" i="1"/>
  <c r="C1472" i="1"/>
  <c r="D1471" i="1"/>
  <c r="C1471" i="1"/>
  <c r="H1471" i="1" s="1"/>
  <c r="D1470" i="1"/>
  <c r="G1470" i="1" s="1"/>
  <c r="C1470" i="1"/>
  <c r="H1470" i="1" s="1"/>
  <c r="G1469" i="1"/>
  <c r="D1469" i="1"/>
  <c r="C1469" i="1"/>
  <c r="H1469" i="1" s="1"/>
  <c r="H1468" i="1"/>
  <c r="D1468" i="1"/>
  <c r="C1468" i="1"/>
  <c r="J1467" i="1"/>
  <c r="G1467" i="1"/>
  <c r="I1467" i="1" s="1"/>
  <c r="D1467" i="1"/>
  <c r="C1467" i="1"/>
  <c r="H1467" i="1" s="1"/>
  <c r="H1466" i="1"/>
  <c r="D1466" i="1"/>
  <c r="C1466" i="1"/>
  <c r="J1465" i="1"/>
  <c r="G1465" i="1"/>
  <c r="I1465" i="1" s="1"/>
  <c r="D1465" i="1"/>
  <c r="C1465" i="1"/>
  <c r="H1465" i="1" s="1"/>
  <c r="H1464" i="1"/>
  <c r="D1464" i="1"/>
  <c r="C1464" i="1"/>
  <c r="J1463" i="1"/>
  <c r="G1463" i="1"/>
  <c r="I1463" i="1" s="1"/>
  <c r="D1463" i="1"/>
  <c r="C1463" i="1"/>
  <c r="H1463" i="1" s="1"/>
  <c r="D1462" i="1"/>
  <c r="C1462" i="1"/>
  <c r="H1461" i="1"/>
  <c r="D1461" i="1"/>
  <c r="C1461" i="1"/>
  <c r="G1461" i="1" s="1"/>
  <c r="J1460" i="1"/>
  <c r="D1460" i="1"/>
  <c r="G1460" i="1" s="1"/>
  <c r="C1460" i="1"/>
  <c r="H1459" i="1"/>
  <c r="D1459" i="1"/>
  <c r="C1459" i="1"/>
  <c r="J1458" i="1"/>
  <c r="D1458" i="1"/>
  <c r="G1458" i="1" s="1"/>
  <c r="C1458" i="1"/>
  <c r="H1457" i="1"/>
  <c r="D1457" i="1"/>
  <c r="C1457" i="1"/>
  <c r="J1456" i="1"/>
  <c r="D1456" i="1"/>
  <c r="G1456" i="1" s="1"/>
  <c r="C1456" i="1"/>
  <c r="H1455" i="1"/>
  <c r="D1455" i="1"/>
  <c r="C1455" i="1"/>
  <c r="H1454" i="1"/>
  <c r="D1454" i="1"/>
  <c r="C1454" i="1"/>
  <c r="G1454" i="1" s="1"/>
  <c r="D1453" i="1"/>
  <c r="C1453" i="1"/>
  <c r="D1452" i="1"/>
  <c r="G1452" i="1" s="1"/>
  <c r="C1452" i="1"/>
  <c r="H1452" i="1" s="1"/>
  <c r="D1451" i="1"/>
  <c r="C1451" i="1"/>
  <c r="D1450" i="1"/>
  <c r="C1450" i="1"/>
  <c r="D1449" i="1"/>
  <c r="C1449" i="1"/>
  <c r="D1448" i="1"/>
  <c r="G1448" i="1" s="1"/>
  <c r="C1448" i="1"/>
  <c r="H1448" i="1" s="1"/>
  <c r="D1447" i="1"/>
  <c r="C1447" i="1"/>
  <c r="D1446" i="1"/>
  <c r="C1446" i="1"/>
  <c r="H1445" i="1"/>
  <c r="G1445" i="1"/>
  <c r="D1445" i="1"/>
  <c r="C1445" i="1"/>
  <c r="J1445" i="1" s="1"/>
  <c r="D1444" i="1"/>
  <c r="C1444" i="1"/>
  <c r="H1443" i="1"/>
  <c r="G1443" i="1"/>
  <c r="D1443" i="1"/>
  <c r="J1443" i="1" s="1"/>
  <c r="C1443" i="1"/>
  <c r="D1442" i="1"/>
  <c r="C1442" i="1"/>
  <c r="H1441" i="1"/>
  <c r="G1441" i="1"/>
  <c r="D1441" i="1"/>
  <c r="J1441" i="1" s="1"/>
  <c r="C1441" i="1"/>
  <c r="J1440" i="1"/>
  <c r="D1440" i="1"/>
  <c r="C1440" i="1"/>
  <c r="H1439" i="1"/>
  <c r="G1439" i="1"/>
  <c r="D1439" i="1"/>
  <c r="J1439" i="1" s="1"/>
  <c r="C1439" i="1"/>
  <c r="D1438" i="1"/>
  <c r="D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2" i="1"/>
  <c r="G1422" i="1"/>
  <c r="D1422" i="1"/>
  <c r="C1422" i="1"/>
  <c r="H1421" i="1"/>
  <c r="G1421" i="1"/>
  <c r="D1421" i="1"/>
  <c r="C1421" i="1"/>
  <c r="H1420" i="1"/>
  <c r="G1420" i="1"/>
  <c r="D1420" i="1"/>
  <c r="C1420" i="1"/>
  <c r="H1419" i="1"/>
  <c r="G1419" i="1"/>
  <c r="D1419" i="1"/>
  <c r="C1419" i="1"/>
  <c r="D1418" i="1"/>
  <c r="G1418" i="1" s="1"/>
  <c r="C1418" i="1"/>
  <c r="H1417" i="1"/>
  <c r="D1417" i="1"/>
  <c r="G1417" i="1" s="1"/>
  <c r="C1417" i="1"/>
  <c r="D1416" i="1"/>
  <c r="C1416" i="1"/>
  <c r="D1415" i="1"/>
  <c r="G1415" i="1" s="1"/>
  <c r="C1415" i="1"/>
  <c r="D1414" i="1"/>
  <c r="G1414" i="1" s="1"/>
  <c r="C1414" i="1"/>
  <c r="H1413" i="1"/>
  <c r="D1413" i="1"/>
  <c r="G1413" i="1" s="1"/>
  <c r="C1413" i="1"/>
  <c r="D1412" i="1"/>
  <c r="C1412" i="1"/>
  <c r="D1411" i="1"/>
  <c r="G1411" i="1" s="1"/>
  <c r="C1411" i="1"/>
  <c r="D1410" i="1"/>
  <c r="G1410" i="1" s="1"/>
  <c r="C1410" i="1"/>
  <c r="H1409" i="1"/>
  <c r="D1409" i="1"/>
  <c r="G1409" i="1" s="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D1388" i="1"/>
  <c r="H1387" i="1"/>
  <c r="G1387" i="1"/>
  <c r="D1387" i="1"/>
  <c r="C1387" i="1"/>
  <c r="H1386" i="1"/>
  <c r="G1386" i="1"/>
  <c r="D1386" i="1"/>
  <c r="C1386" i="1"/>
  <c r="H1385" i="1"/>
  <c r="G1385" i="1"/>
  <c r="D1385" i="1"/>
  <c r="C1385" i="1"/>
  <c r="H1384" i="1"/>
  <c r="G1384" i="1"/>
  <c r="D1384" i="1"/>
  <c r="C1384" i="1"/>
  <c r="D1383" i="1"/>
  <c r="D1382" i="1"/>
  <c r="C1382" i="1"/>
  <c r="G1382" i="1" s="1"/>
  <c r="D1381" i="1"/>
  <c r="C1381" i="1"/>
  <c r="G1380" i="1"/>
  <c r="D1380" i="1"/>
  <c r="C1380" i="1"/>
  <c r="G1379" i="1"/>
  <c r="D1379" i="1"/>
  <c r="C1379" i="1"/>
  <c r="D1378" i="1"/>
  <c r="C1378" i="1"/>
  <c r="D1377" i="1"/>
  <c r="C1377" i="1"/>
  <c r="G1376" i="1"/>
  <c r="D1376" i="1"/>
  <c r="C1376" i="1"/>
  <c r="G1375" i="1"/>
  <c r="D1375" i="1"/>
  <c r="C1375" i="1"/>
  <c r="D1374" i="1"/>
  <c r="C1374" i="1"/>
  <c r="G1374" i="1" s="1"/>
  <c r="D1373" i="1"/>
  <c r="C1373" i="1"/>
  <c r="G1372" i="1"/>
  <c r="D1372" i="1"/>
  <c r="C1372" i="1"/>
  <c r="G1371" i="1"/>
  <c r="D1371" i="1"/>
  <c r="C1371" i="1"/>
  <c r="D1370" i="1"/>
  <c r="C1370" i="1"/>
  <c r="D1369" i="1"/>
  <c r="C1369" i="1"/>
  <c r="G1368" i="1"/>
  <c r="D1368" i="1"/>
  <c r="C1368" i="1"/>
  <c r="G1367" i="1"/>
  <c r="D1367" i="1"/>
  <c r="C1367" i="1"/>
  <c r="D1366" i="1"/>
  <c r="C1366" i="1"/>
  <c r="G1366" i="1" s="1"/>
  <c r="D1365" i="1"/>
  <c r="C1365" i="1"/>
  <c r="G1364" i="1"/>
  <c r="D1364" i="1"/>
  <c r="C1364" i="1"/>
  <c r="G1363" i="1"/>
  <c r="D1363" i="1"/>
  <c r="C1363" i="1"/>
  <c r="D1362" i="1"/>
  <c r="C1362" i="1"/>
  <c r="D1361" i="1"/>
  <c r="C1361" i="1"/>
  <c r="G1360" i="1"/>
  <c r="D1360" i="1"/>
  <c r="C1360" i="1"/>
  <c r="G1359" i="1"/>
  <c r="D1359" i="1"/>
  <c r="C1359" i="1"/>
  <c r="D1358" i="1"/>
  <c r="C1358" i="1"/>
  <c r="G1358" i="1" s="1"/>
  <c r="D1357" i="1"/>
  <c r="C1357" i="1"/>
  <c r="G1356" i="1"/>
  <c r="D1356" i="1"/>
  <c r="C1356" i="1"/>
  <c r="G1355" i="1"/>
  <c r="D1355" i="1"/>
  <c r="C1355" i="1"/>
  <c r="D1354" i="1"/>
  <c r="C1354" i="1"/>
  <c r="D1353" i="1"/>
  <c r="C1353" i="1"/>
  <c r="G1352" i="1"/>
  <c r="D1352" i="1"/>
  <c r="C1352" i="1"/>
  <c r="G1351" i="1"/>
  <c r="D1351" i="1"/>
  <c r="C1351" i="1"/>
  <c r="D1350" i="1"/>
  <c r="C1350" i="1"/>
  <c r="G1350" i="1" s="1"/>
  <c r="D1349" i="1"/>
  <c r="C1349" i="1"/>
  <c r="G1348" i="1"/>
  <c r="D1348" i="1"/>
  <c r="C1348" i="1"/>
  <c r="G1347" i="1"/>
  <c r="D1347" i="1"/>
  <c r="C1347" i="1"/>
  <c r="D1346" i="1"/>
  <c r="C1346" i="1"/>
  <c r="D1345" i="1"/>
  <c r="C1345" i="1"/>
  <c r="G1344" i="1"/>
  <c r="D1344" i="1"/>
  <c r="C1344" i="1"/>
  <c r="G1343" i="1"/>
  <c r="D1343" i="1"/>
  <c r="C1343" i="1"/>
  <c r="D1342" i="1"/>
  <c r="C1342" i="1"/>
  <c r="G1342" i="1" s="1"/>
  <c r="D1341" i="1"/>
  <c r="C1341" i="1"/>
  <c r="G1340" i="1"/>
  <c r="D1340" i="1"/>
  <c r="C1340" i="1"/>
  <c r="G1339" i="1"/>
  <c r="D1339" i="1"/>
  <c r="C1339" i="1"/>
  <c r="D1338" i="1"/>
  <c r="C1338" i="1"/>
  <c r="D1337" i="1"/>
  <c r="C1337" i="1"/>
  <c r="G1336" i="1"/>
  <c r="D1336" i="1"/>
  <c r="C1336" i="1"/>
  <c r="G1335" i="1"/>
  <c r="D1335" i="1"/>
  <c r="C1335" i="1"/>
  <c r="D1334" i="1"/>
  <c r="C1334" i="1"/>
  <c r="G1334" i="1" s="1"/>
  <c r="D1333" i="1"/>
  <c r="C1333" i="1"/>
  <c r="G1332" i="1"/>
  <c r="D1332" i="1"/>
  <c r="C1332" i="1"/>
  <c r="G1331" i="1"/>
  <c r="D1331" i="1"/>
  <c r="C1331" i="1"/>
  <c r="D1330" i="1"/>
  <c r="C1330" i="1"/>
  <c r="G1328" i="1"/>
  <c r="D1328" i="1"/>
  <c r="C1328" i="1"/>
  <c r="G1327" i="1"/>
  <c r="D1327" i="1"/>
  <c r="C1327" i="1"/>
  <c r="D1326" i="1"/>
  <c r="C1326" i="1"/>
  <c r="G1326" i="1" s="1"/>
  <c r="D1325" i="1"/>
  <c r="C1325" i="1"/>
  <c r="G1324" i="1"/>
  <c r="D1324" i="1"/>
  <c r="C1324" i="1"/>
  <c r="G1323" i="1"/>
  <c r="D1323" i="1"/>
  <c r="C1323" i="1"/>
  <c r="D1322" i="1"/>
  <c r="C1322" i="1"/>
  <c r="D1321" i="1"/>
  <c r="C1321" i="1"/>
  <c r="G1320" i="1"/>
  <c r="D1320" i="1"/>
  <c r="C1320" i="1"/>
  <c r="G1319" i="1"/>
  <c r="D1319" i="1"/>
  <c r="C1319" i="1"/>
  <c r="D1318" i="1"/>
  <c r="C1318" i="1"/>
  <c r="G1318" i="1" s="1"/>
  <c r="D1317" i="1"/>
  <c r="C1317" i="1"/>
  <c r="G1316" i="1"/>
  <c r="D1316" i="1"/>
  <c r="C1316" i="1"/>
  <c r="G1315" i="1"/>
  <c r="D1315" i="1"/>
  <c r="C1315" i="1"/>
  <c r="D1314" i="1"/>
  <c r="C1314" i="1"/>
  <c r="D1313" i="1"/>
  <c r="C1313" i="1"/>
  <c r="G1312" i="1"/>
  <c r="D1312" i="1"/>
  <c r="C1312" i="1"/>
  <c r="G1311" i="1"/>
  <c r="D1311" i="1"/>
  <c r="C1311" i="1"/>
  <c r="D1310" i="1"/>
  <c r="C1310" i="1"/>
  <c r="G1310" i="1" s="1"/>
  <c r="D1309" i="1"/>
  <c r="C1309" i="1"/>
  <c r="G1308" i="1"/>
  <c r="D1308" i="1"/>
  <c r="C1308" i="1"/>
  <c r="G1307" i="1"/>
  <c r="D1307" i="1"/>
  <c r="C1307" i="1"/>
  <c r="D1306" i="1"/>
  <c r="C1306" i="1"/>
  <c r="D1305" i="1"/>
  <c r="C1305" i="1"/>
  <c r="G1304" i="1"/>
  <c r="D1304" i="1"/>
  <c r="C1304" i="1"/>
  <c r="G1303" i="1"/>
  <c r="D1303" i="1"/>
  <c r="C1303" i="1"/>
  <c r="D1302" i="1"/>
  <c r="C1302" i="1"/>
  <c r="G1302" i="1" s="1"/>
  <c r="D1301" i="1"/>
  <c r="C1301" i="1"/>
  <c r="G1300" i="1"/>
  <c r="D1300" i="1"/>
  <c r="C1300" i="1"/>
  <c r="G1299" i="1"/>
  <c r="D1299" i="1"/>
  <c r="C1299" i="1"/>
  <c r="D1298" i="1"/>
  <c r="C1298" i="1"/>
  <c r="D1297" i="1"/>
  <c r="C1297" i="1"/>
  <c r="G1296" i="1"/>
  <c r="D1296" i="1"/>
  <c r="C1296" i="1"/>
  <c r="H1296" i="1" s="1"/>
  <c r="D1295" i="1"/>
  <c r="G1295" i="1" s="1"/>
  <c r="C1295" i="1"/>
  <c r="D1294" i="1"/>
  <c r="C1294" i="1"/>
  <c r="D1293" i="1"/>
  <c r="C1293" i="1"/>
  <c r="G1292" i="1"/>
  <c r="D1292" i="1"/>
  <c r="C1292" i="1"/>
  <c r="H1292" i="1" s="1"/>
  <c r="G1291" i="1"/>
  <c r="D1291" i="1"/>
  <c r="C1291" i="1"/>
  <c r="D1290" i="1"/>
  <c r="C1290" i="1"/>
  <c r="D1289" i="1"/>
  <c r="C1289" i="1"/>
  <c r="G1288" i="1"/>
  <c r="D1288" i="1"/>
  <c r="C1288" i="1"/>
  <c r="H1288" i="1" s="1"/>
  <c r="D1287" i="1"/>
  <c r="G1287" i="1" s="1"/>
  <c r="C1287" i="1"/>
  <c r="D1286" i="1"/>
  <c r="C1286" i="1"/>
  <c r="D1285" i="1"/>
  <c r="C1285" i="1"/>
  <c r="G1284" i="1"/>
  <c r="D1284" i="1"/>
  <c r="C1284" i="1"/>
  <c r="H1284" i="1" s="1"/>
  <c r="G1283" i="1"/>
  <c r="D1283" i="1"/>
  <c r="C1283" i="1"/>
  <c r="D1282" i="1"/>
  <c r="C1282" i="1"/>
  <c r="D1281" i="1"/>
  <c r="C1281" i="1"/>
  <c r="G1280" i="1"/>
  <c r="D1280" i="1"/>
  <c r="C1280" i="1"/>
  <c r="H1280" i="1" s="1"/>
  <c r="D1279" i="1"/>
  <c r="G1279" i="1" s="1"/>
  <c r="C1279" i="1"/>
  <c r="D1278" i="1"/>
  <c r="C1278" i="1"/>
  <c r="D1277" i="1"/>
  <c r="C1277" i="1"/>
  <c r="D1276" i="1"/>
  <c r="C1276" i="1"/>
  <c r="G1276" i="1" s="1"/>
  <c r="H1275" i="1"/>
  <c r="D1275" i="1"/>
  <c r="C1275" i="1"/>
  <c r="G1275" i="1" s="1"/>
  <c r="H1274" i="1"/>
  <c r="D1274" i="1"/>
  <c r="C1274" i="1"/>
  <c r="G1274" i="1" s="1"/>
  <c r="D1273" i="1"/>
  <c r="C1273" i="1"/>
  <c r="G1273" i="1" s="1"/>
  <c r="D1272" i="1"/>
  <c r="C1272" i="1"/>
  <c r="G1272" i="1" s="1"/>
  <c r="H1271" i="1"/>
  <c r="D1271" i="1"/>
  <c r="C1271" i="1"/>
  <c r="G1271" i="1" s="1"/>
  <c r="H1270" i="1"/>
  <c r="D1270" i="1"/>
  <c r="C1270" i="1"/>
  <c r="G1270" i="1" s="1"/>
  <c r="D1269" i="1"/>
  <c r="C1269" i="1"/>
  <c r="G1269" i="1" s="1"/>
  <c r="D1268" i="1"/>
  <c r="C1268" i="1"/>
  <c r="G1268" i="1" s="1"/>
  <c r="H1267" i="1"/>
  <c r="D1267" i="1"/>
  <c r="C1267" i="1"/>
  <c r="G1267" i="1" s="1"/>
  <c r="H1266" i="1"/>
  <c r="D1266" i="1"/>
  <c r="C1266" i="1"/>
  <c r="G1266" i="1" s="1"/>
  <c r="D1265" i="1"/>
  <c r="C1265" i="1"/>
  <c r="G1265" i="1" s="1"/>
  <c r="D1264" i="1"/>
  <c r="C1264" i="1"/>
  <c r="G1264" i="1" s="1"/>
  <c r="H1263" i="1"/>
  <c r="D1263" i="1"/>
  <c r="C1263" i="1"/>
  <c r="G1263" i="1" s="1"/>
  <c r="H1262" i="1"/>
  <c r="D1262" i="1"/>
  <c r="C1262" i="1"/>
  <c r="G1262" i="1" s="1"/>
  <c r="D1261" i="1"/>
  <c r="C1261" i="1"/>
  <c r="G1261" i="1" s="1"/>
  <c r="D1260" i="1"/>
  <c r="C1260" i="1"/>
  <c r="G1260" i="1" s="1"/>
  <c r="H1259" i="1"/>
  <c r="D1259" i="1"/>
  <c r="C1259" i="1"/>
  <c r="G1259" i="1" s="1"/>
  <c r="H1258" i="1"/>
  <c r="D1258" i="1"/>
  <c r="C1258" i="1"/>
  <c r="G1258" i="1" s="1"/>
  <c r="D1257" i="1"/>
  <c r="C1257" i="1"/>
  <c r="G1257" i="1" s="1"/>
  <c r="D1256" i="1"/>
  <c r="C1256" i="1"/>
  <c r="G1256" i="1" s="1"/>
  <c r="H1255" i="1"/>
  <c r="D1255" i="1"/>
  <c r="C1255" i="1"/>
  <c r="G1255" i="1" s="1"/>
  <c r="H1254" i="1"/>
  <c r="D1254" i="1"/>
  <c r="C1254" i="1"/>
  <c r="G1254" i="1" s="1"/>
  <c r="D1253" i="1"/>
  <c r="C1253" i="1"/>
  <c r="G1253" i="1" s="1"/>
  <c r="D1252" i="1"/>
  <c r="C1252" i="1"/>
  <c r="G1252" i="1" s="1"/>
  <c r="H1251" i="1"/>
  <c r="D1251" i="1"/>
  <c r="C1251" i="1"/>
  <c r="G1251" i="1" s="1"/>
  <c r="H1250" i="1"/>
  <c r="D1250" i="1"/>
  <c r="C1250" i="1"/>
  <c r="G1250" i="1" s="1"/>
  <c r="D1249" i="1"/>
  <c r="C1249" i="1"/>
  <c r="G1249" i="1" s="1"/>
  <c r="D1248" i="1"/>
  <c r="C1248" i="1"/>
  <c r="G1248" i="1" s="1"/>
  <c r="H1247" i="1"/>
  <c r="D1247" i="1"/>
  <c r="C1247" i="1"/>
  <c r="G1247" i="1" s="1"/>
  <c r="H1246" i="1"/>
  <c r="D1246" i="1"/>
  <c r="C1246" i="1"/>
  <c r="G1246" i="1" s="1"/>
  <c r="D1245" i="1"/>
  <c r="C1245" i="1"/>
  <c r="G1245" i="1" s="1"/>
  <c r="D1244" i="1"/>
  <c r="C1244" i="1"/>
  <c r="G1244" i="1" s="1"/>
  <c r="H1243" i="1"/>
  <c r="D1243" i="1"/>
  <c r="C1243" i="1"/>
  <c r="G1243" i="1" s="1"/>
  <c r="H1242" i="1"/>
  <c r="D1242" i="1"/>
  <c r="C1242" i="1"/>
  <c r="G1242" i="1" s="1"/>
  <c r="D1241" i="1"/>
  <c r="C1241" i="1"/>
  <c r="G1241" i="1" s="1"/>
  <c r="D1240" i="1"/>
  <c r="C1240" i="1"/>
  <c r="G1240" i="1" s="1"/>
  <c r="H1239" i="1"/>
  <c r="D1239" i="1"/>
  <c r="C1239" i="1"/>
  <c r="G1239" i="1" s="1"/>
  <c r="H1238" i="1"/>
  <c r="D1238" i="1"/>
  <c r="C1238" i="1"/>
  <c r="G1238" i="1" s="1"/>
  <c r="D1237" i="1"/>
  <c r="C1237" i="1"/>
  <c r="G1237" i="1" s="1"/>
  <c r="D1236" i="1"/>
  <c r="C1236" i="1"/>
  <c r="G1236" i="1" s="1"/>
  <c r="H1235" i="1"/>
  <c r="D1235" i="1"/>
  <c r="C1235" i="1"/>
  <c r="G1235" i="1" s="1"/>
  <c r="H1234" i="1"/>
  <c r="D1234" i="1"/>
  <c r="C1234" i="1"/>
  <c r="G1234" i="1" s="1"/>
  <c r="D1233" i="1"/>
  <c r="C1233" i="1"/>
  <c r="G1233" i="1" s="1"/>
  <c r="D1232" i="1"/>
  <c r="C1232" i="1"/>
  <c r="G1232" i="1" s="1"/>
  <c r="H1231" i="1"/>
  <c r="D1231" i="1"/>
  <c r="C1231" i="1"/>
  <c r="G1231" i="1" s="1"/>
  <c r="H1230" i="1"/>
  <c r="D1230" i="1"/>
  <c r="C1230" i="1"/>
  <c r="G1230" i="1" s="1"/>
  <c r="D1229" i="1"/>
  <c r="C1229" i="1"/>
  <c r="G1229" i="1" s="1"/>
  <c r="D1228" i="1"/>
  <c r="C1228" i="1"/>
  <c r="G1228" i="1" s="1"/>
  <c r="H1227" i="1"/>
  <c r="D1227" i="1"/>
  <c r="C1227" i="1"/>
  <c r="G1227" i="1" s="1"/>
  <c r="H1226" i="1"/>
  <c r="D1226" i="1"/>
  <c r="C1226" i="1"/>
  <c r="G1226" i="1" s="1"/>
  <c r="D1225" i="1"/>
  <c r="C1225" i="1"/>
  <c r="G1225" i="1" s="1"/>
  <c r="D1224" i="1"/>
  <c r="C1224" i="1"/>
  <c r="G1224" i="1" s="1"/>
  <c r="H1223" i="1"/>
  <c r="D1223" i="1"/>
  <c r="C1223" i="1"/>
  <c r="G1223" i="1" s="1"/>
  <c r="H1222" i="1"/>
  <c r="D1222" i="1"/>
  <c r="C1222" i="1"/>
  <c r="G1222" i="1" s="1"/>
  <c r="D1221" i="1"/>
  <c r="C1221" i="1"/>
  <c r="G1221" i="1" s="1"/>
  <c r="D1220" i="1"/>
  <c r="C1220" i="1"/>
  <c r="G1220" i="1" s="1"/>
  <c r="H1219" i="1"/>
  <c r="D1219" i="1"/>
  <c r="C1219" i="1"/>
  <c r="G1219" i="1" s="1"/>
  <c r="H1218" i="1"/>
  <c r="D1218" i="1"/>
  <c r="C1218" i="1"/>
  <c r="G1218" i="1" s="1"/>
  <c r="D1217" i="1"/>
  <c r="C1217" i="1"/>
  <c r="G1217" i="1" s="1"/>
  <c r="D1216" i="1"/>
  <c r="C1216" i="1"/>
  <c r="G1216" i="1" s="1"/>
  <c r="H1215" i="1"/>
  <c r="D1215" i="1"/>
  <c r="C1215" i="1"/>
  <c r="G1215" i="1" s="1"/>
  <c r="H1214" i="1"/>
  <c r="D1214" i="1"/>
  <c r="C1214" i="1"/>
  <c r="G1214" i="1" s="1"/>
  <c r="D1213" i="1"/>
  <c r="C1213" i="1"/>
  <c r="G1213" i="1" s="1"/>
  <c r="D1212" i="1"/>
  <c r="C1212" i="1"/>
  <c r="G1212" i="1" s="1"/>
  <c r="H1211" i="1"/>
  <c r="D1211" i="1"/>
  <c r="C1211" i="1"/>
  <c r="G1211" i="1" s="1"/>
  <c r="H1210" i="1"/>
  <c r="D1210" i="1"/>
  <c r="C1210" i="1"/>
  <c r="G1210" i="1" s="1"/>
  <c r="D1209" i="1"/>
  <c r="C1209" i="1"/>
  <c r="G1209" i="1" s="1"/>
  <c r="D1208" i="1"/>
  <c r="C1208" i="1"/>
  <c r="G1208" i="1" s="1"/>
  <c r="H1207" i="1"/>
  <c r="D1207" i="1"/>
  <c r="C1207" i="1"/>
  <c r="G1207" i="1" s="1"/>
  <c r="H1206" i="1"/>
  <c r="D1206" i="1"/>
  <c r="C1206" i="1"/>
  <c r="G1206" i="1" s="1"/>
  <c r="D1205" i="1"/>
  <c r="C1205" i="1"/>
  <c r="G1205" i="1" s="1"/>
  <c r="D1204" i="1"/>
  <c r="C1204" i="1"/>
  <c r="G1204" i="1" s="1"/>
  <c r="H1203" i="1"/>
  <c r="D1203" i="1"/>
  <c r="C1203" i="1"/>
  <c r="G1203" i="1" s="1"/>
  <c r="H1202" i="1"/>
  <c r="D1202" i="1"/>
  <c r="C1202" i="1"/>
  <c r="G1202" i="1" s="1"/>
  <c r="D1201" i="1"/>
  <c r="C1201" i="1"/>
  <c r="G1201" i="1" s="1"/>
  <c r="D1200" i="1"/>
  <c r="C1200" i="1"/>
  <c r="G1200" i="1" s="1"/>
  <c r="H1199" i="1"/>
  <c r="D1199" i="1"/>
  <c r="C1199" i="1"/>
  <c r="G1199" i="1" s="1"/>
  <c r="H1198" i="1"/>
  <c r="D1198" i="1"/>
  <c r="C1198" i="1"/>
  <c r="G1198" i="1" s="1"/>
  <c r="D1197" i="1"/>
  <c r="C1197" i="1"/>
  <c r="G1197" i="1" s="1"/>
  <c r="D1196" i="1"/>
  <c r="C1196" i="1"/>
  <c r="G1196" i="1" s="1"/>
  <c r="H1195" i="1"/>
  <c r="D1195" i="1"/>
  <c r="C1195" i="1"/>
  <c r="G1195" i="1" s="1"/>
  <c r="H1194" i="1"/>
  <c r="D1194" i="1"/>
  <c r="C1194" i="1"/>
  <c r="G1194" i="1" s="1"/>
  <c r="D1193" i="1"/>
  <c r="C1193" i="1"/>
  <c r="G1193" i="1" s="1"/>
  <c r="D1192" i="1"/>
  <c r="C1192" i="1"/>
  <c r="G1192" i="1" s="1"/>
  <c r="H1191" i="1"/>
  <c r="D1191" i="1"/>
  <c r="C1191" i="1"/>
  <c r="G1191" i="1" s="1"/>
  <c r="H1190" i="1"/>
  <c r="D1190" i="1"/>
  <c r="C1190" i="1"/>
  <c r="G1190" i="1" s="1"/>
  <c r="D1189" i="1"/>
  <c r="C1189" i="1"/>
  <c r="G1189" i="1" s="1"/>
  <c r="D1188" i="1"/>
  <c r="C1188" i="1"/>
  <c r="G1188" i="1" s="1"/>
  <c r="H1187" i="1"/>
  <c r="D1187" i="1"/>
  <c r="C1187" i="1"/>
  <c r="G1187" i="1" s="1"/>
  <c r="H1186" i="1"/>
  <c r="D1186" i="1"/>
  <c r="C1186" i="1"/>
  <c r="G1186" i="1" s="1"/>
  <c r="D1185" i="1"/>
  <c r="C1185" i="1"/>
  <c r="G1185" i="1" s="1"/>
  <c r="D1184" i="1"/>
  <c r="C1184" i="1"/>
  <c r="G1184" i="1" s="1"/>
  <c r="D1182" i="1"/>
  <c r="C1182" i="1"/>
  <c r="G1182" i="1" s="1"/>
  <c r="D1181" i="1"/>
  <c r="C1181" i="1"/>
  <c r="G1181" i="1" s="1"/>
  <c r="H1180" i="1"/>
  <c r="D1180" i="1"/>
  <c r="C1180" i="1"/>
  <c r="G1180" i="1" s="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D961" i="1"/>
  <c r="C961" i="1"/>
  <c r="H961" i="1" s="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D912" i="1"/>
  <c r="G912" i="1" s="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G882" i="1"/>
  <c r="D882" i="1"/>
  <c r="H882" i="1" s="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D823" i="1"/>
  <c r="C823" i="1"/>
  <c r="D822" i="1"/>
  <c r="C822" i="1"/>
  <c r="H822" i="1" s="1"/>
  <c r="D821" i="1"/>
  <c r="C821" i="1"/>
  <c r="D820" i="1"/>
  <c r="H820" i="1" s="1"/>
  <c r="C820" i="1"/>
  <c r="D819" i="1"/>
  <c r="C819" i="1"/>
  <c r="H819" i="1" s="1"/>
  <c r="H818" i="1"/>
  <c r="G818" i="1"/>
  <c r="D818" i="1"/>
  <c r="C818" i="1"/>
  <c r="D817" i="1"/>
  <c r="C817" i="1"/>
  <c r="D816" i="1"/>
  <c r="C816" i="1"/>
  <c r="H816" i="1" s="1"/>
  <c r="H815" i="1"/>
  <c r="G815" i="1"/>
  <c r="D815" i="1"/>
  <c r="C815" i="1"/>
  <c r="H814" i="1"/>
  <c r="G814" i="1"/>
  <c r="D814" i="1"/>
  <c r="C814" i="1"/>
  <c r="H813" i="1"/>
  <c r="G813" i="1"/>
  <c r="D813" i="1"/>
  <c r="C813" i="1"/>
  <c r="D812" i="1"/>
  <c r="C812" i="1"/>
  <c r="H811" i="1"/>
  <c r="G811" i="1"/>
  <c r="D811" i="1"/>
  <c r="C811" i="1"/>
  <c r="D810" i="1"/>
  <c r="C810" i="1"/>
  <c r="H810" i="1" s="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D762" i="1"/>
  <c r="C762" i="1"/>
  <c r="H762" i="1" s="1"/>
  <c r="H761" i="1"/>
  <c r="G761" i="1"/>
  <c r="D761" i="1"/>
  <c r="C761" i="1"/>
  <c r="H760" i="1"/>
  <c r="G760" i="1"/>
  <c r="D760" i="1"/>
  <c r="C760" i="1"/>
  <c r="H759" i="1"/>
  <c r="G759" i="1"/>
  <c r="D759" i="1"/>
  <c r="C759" i="1"/>
  <c r="H758" i="1"/>
  <c r="G758" i="1"/>
  <c r="D758" i="1"/>
  <c r="C758" i="1"/>
  <c r="H757" i="1"/>
  <c r="G757" i="1"/>
  <c r="D757" i="1"/>
  <c r="C757" i="1"/>
  <c r="H756" i="1"/>
  <c r="G756" i="1"/>
  <c r="D756" i="1"/>
  <c r="C756" i="1"/>
  <c r="D755" i="1"/>
  <c r="C755" i="1"/>
  <c r="H754" i="1"/>
  <c r="D754" i="1"/>
  <c r="G754" i="1" s="1"/>
  <c r="C754"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C735" i="1"/>
  <c r="H735" i="1" s="1"/>
  <c r="H734" i="1"/>
  <c r="G734" i="1"/>
  <c r="D734" i="1"/>
  <c r="C734" i="1"/>
  <c r="H733" i="1"/>
  <c r="D733" i="1"/>
  <c r="G733" i="1" s="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G718" i="1"/>
  <c r="D718" i="1"/>
  <c r="C718" i="1"/>
  <c r="H717" i="1"/>
  <c r="G717" i="1"/>
  <c r="D717" i="1"/>
  <c r="C717" i="1"/>
  <c r="H716" i="1"/>
  <c r="G716" i="1"/>
  <c r="D716" i="1"/>
  <c r="C716" i="1"/>
  <c r="H715" i="1"/>
  <c r="D715" i="1"/>
  <c r="G715" i="1" s="1"/>
  <c r="C715" i="1"/>
  <c r="H714" i="1"/>
  <c r="G714" i="1"/>
  <c r="D714" i="1"/>
  <c r="C714" i="1"/>
  <c r="H713" i="1"/>
  <c r="G713" i="1"/>
  <c r="D713" i="1"/>
  <c r="C713" i="1"/>
  <c r="H712" i="1"/>
  <c r="G712" i="1"/>
  <c r="D712" i="1"/>
  <c r="C712" i="1"/>
  <c r="H711" i="1"/>
  <c r="D711" i="1"/>
  <c r="G711" i="1" s="1"/>
  <c r="C711" i="1"/>
  <c r="H710" i="1"/>
  <c r="G710" i="1"/>
  <c r="D710" i="1"/>
  <c r="C710" i="1"/>
  <c r="H709" i="1"/>
  <c r="D709" i="1"/>
  <c r="G709" i="1" s="1"/>
  <c r="C709" i="1"/>
  <c r="H708" i="1"/>
  <c r="G708" i="1"/>
  <c r="D708" i="1"/>
  <c r="C708" i="1"/>
  <c r="H707" i="1"/>
  <c r="G707" i="1"/>
  <c r="D707" i="1"/>
  <c r="C707" i="1"/>
  <c r="H706" i="1"/>
  <c r="G706" i="1"/>
  <c r="D706" i="1"/>
  <c r="C706" i="1"/>
  <c r="G705" i="1"/>
  <c r="D705" i="1"/>
  <c r="H705" i="1" s="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D691" i="1"/>
  <c r="G691" i="1" s="1"/>
  <c r="C691" i="1"/>
  <c r="H690" i="1"/>
  <c r="G690" i="1"/>
  <c r="D690" i="1"/>
  <c r="C690" i="1"/>
  <c r="H689" i="1"/>
  <c r="G689" i="1"/>
  <c r="D689" i="1"/>
  <c r="C689" i="1"/>
  <c r="H688" i="1"/>
  <c r="G688" i="1"/>
  <c r="D688" i="1"/>
  <c r="C688" i="1"/>
  <c r="D687" i="1"/>
  <c r="H687" i="1" s="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D664" i="1"/>
  <c r="G664" i="1" s="1"/>
  <c r="C664" i="1"/>
  <c r="H664" i="1" s="1"/>
  <c r="D663" i="1"/>
  <c r="H663" i="1" s="1"/>
  <c r="C663" i="1"/>
  <c r="G662" i="1"/>
  <c r="D662" i="1"/>
  <c r="C662" i="1"/>
  <c r="H661" i="1"/>
  <c r="G661" i="1"/>
  <c r="D661" i="1"/>
  <c r="C661" i="1"/>
  <c r="H660" i="1"/>
  <c r="G660" i="1"/>
  <c r="D660" i="1"/>
  <c r="C660" i="1"/>
  <c r="H659" i="1"/>
  <c r="D659" i="1"/>
  <c r="C659" i="1"/>
  <c r="G659" i="1" s="1"/>
  <c r="D658" i="1"/>
  <c r="H658" i="1" s="1"/>
  <c r="C658" i="1"/>
  <c r="G657" i="1"/>
  <c r="D657" i="1"/>
  <c r="H657" i="1" s="1"/>
  <c r="C657" i="1"/>
  <c r="H656" i="1"/>
  <c r="G656" i="1"/>
  <c r="D656" i="1"/>
  <c r="C656" i="1"/>
  <c r="H655" i="1"/>
  <c r="D655" i="1"/>
  <c r="G655" i="1" s="1"/>
  <c r="C655" i="1"/>
  <c r="D654" i="1"/>
  <c r="G654" i="1" s="1"/>
  <c r="C654" i="1"/>
  <c r="H654" i="1" s="1"/>
  <c r="D653" i="1"/>
  <c r="C653" i="1"/>
  <c r="H652" i="1"/>
  <c r="G652" i="1"/>
  <c r="D652" i="1"/>
  <c r="C652" i="1"/>
  <c r="H651" i="1"/>
  <c r="G651" i="1"/>
  <c r="D651" i="1"/>
  <c r="C651" i="1"/>
  <c r="H650" i="1"/>
  <c r="G650" i="1"/>
  <c r="D650" i="1"/>
  <c r="C650" i="1"/>
  <c r="H649" i="1"/>
  <c r="G649" i="1"/>
  <c r="D649" i="1"/>
  <c r="C649" i="1"/>
  <c r="D648" i="1"/>
  <c r="G648" i="1" s="1"/>
  <c r="C648" i="1"/>
  <c r="H648" i="1" s="1"/>
  <c r="H647" i="1"/>
  <c r="G647" i="1"/>
  <c r="D647" i="1"/>
  <c r="C647" i="1"/>
  <c r="D646" i="1"/>
  <c r="C646" i="1"/>
  <c r="C645" i="1"/>
  <c r="H644" i="1"/>
  <c r="D644" i="1"/>
  <c r="C644" i="1"/>
  <c r="G644" i="1" s="1"/>
  <c r="D643" i="1"/>
  <c r="H643" i="1" s="1"/>
  <c r="C643" i="1"/>
  <c r="D642" i="1"/>
  <c r="C642" i="1"/>
  <c r="H641" i="1"/>
  <c r="G641" i="1"/>
  <c r="D641" i="1"/>
  <c r="C641" i="1"/>
  <c r="C638"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G612" i="1"/>
  <c r="D612" i="1"/>
  <c r="C612" i="1"/>
  <c r="H612" i="1" s="1"/>
  <c r="D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G600" i="1" s="1"/>
  <c r="C600" i="1"/>
  <c r="D599" i="1"/>
  <c r="G599" i="1" s="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D536" i="1"/>
  <c r="G536" i="1" s="1"/>
  <c r="C536" i="1"/>
  <c r="H535" i="1"/>
  <c r="G535" i="1"/>
  <c r="D535" i="1"/>
  <c r="C535" i="1"/>
  <c r="H534" i="1"/>
  <c r="G534" i="1"/>
  <c r="D534" i="1"/>
  <c r="C534" i="1"/>
  <c r="H533" i="1"/>
  <c r="G533" i="1"/>
  <c r="D533" i="1"/>
  <c r="C533"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D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D492" i="1"/>
  <c r="G492" i="1" s="1"/>
  <c r="C492" i="1"/>
  <c r="H491" i="1"/>
  <c r="G491" i="1"/>
  <c r="D491" i="1"/>
  <c r="C491" i="1"/>
  <c r="H490" i="1"/>
  <c r="G490" i="1"/>
  <c r="D490" i="1"/>
  <c r="C490" i="1"/>
  <c r="D489" i="1"/>
  <c r="H489" i="1" s="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C421" i="1"/>
  <c r="H420" i="1"/>
  <c r="G420" i="1"/>
  <c r="D420" i="1"/>
  <c r="C420" i="1"/>
  <c r="H419" i="1"/>
  <c r="G419" i="1"/>
  <c r="D419" i="1"/>
  <c r="C419" i="1"/>
  <c r="H418" i="1"/>
  <c r="G418" i="1"/>
  <c r="D418" i="1"/>
  <c r="C418" i="1"/>
  <c r="H417" i="1"/>
  <c r="G417" i="1"/>
  <c r="D417" i="1"/>
  <c r="C417" i="1"/>
  <c r="H416" i="1"/>
  <c r="G416" i="1"/>
  <c r="D416" i="1"/>
  <c r="C416" i="1"/>
  <c r="H413" i="1"/>
  <c r="G413" i="1"/>
  <c r="D413" i="1"/>
  <c r="C413" i="1"/>
  <c r="G412" i="1"/>
  <c r="D412" i="1"/>
  <c r="H412" i="1" s="1"/>
  <c r="C412" i="1"/>
  <c r="G411" i="1"/>
  <c r="D411" i="1"/>
  <c r="H411" i="1" s="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D398" i="1"/>
  <c r="C398"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D388" i="1"/>
  <c r="C388" i="1"/>
  <c r="H388" i="1" s="1"/>
  <c r="H387" i="1"/>
  <c r="G387" i="1"/>
  <c r="D387" i="1"/>
  <c r="C387" i="1"/>
  <c r="D386" i="1"/>
  <c r="C386" i="1"/>
  <c r="H386" i="1" s="1"/>
  <c r="H385" i="1"/>
  <c r="G385" i="1"/>
  <c r="D385" i="1"/>
  <c r="C385" i="1"/>
  <c r="H384" i="1"/>
  <c r="G384" i="1"/>
  <c r="D384" i="1"/>
  <c r="C384" i="1"/>
  <c r="H383" i="1"/>
  <c r="G383" i="1"/>
  <c r="D383" i="1"/>
  <c r="C383" i="1"/>
  <c r="H382" i="1"/>
  <c r="G382" i="1"/>
  <c r="D382" i="1"/>
  <c r="C382" i="1"/>
  <c r="H381" i="1"/>
  <c r="G381" i="1"/>
  <c r="D381" i="1"/>
  <c r="C381" i="1"/>
  <c r="G380" i="1"/>
  <c r="D380" i="1"/>
  <c r="C380" i="1"/>
  <c r="H380" i="1" s="1"/>
  <c r="H379" i="1"/>
  <c r="G379" i="1"/>
  <c r="D379" i="1"/>
  <c r="C379" i="1"/>
  <c r="G378" i="1"/>
  <c r="D378" i="1"/>
  <c r="C378" i="1"/>
  <c r="H378" i="1" s="1"/>
  <c r="H377" i="1"/>
  <c r="G377" i="1"/>
  <c r="D377" i="1"/>
  <c r="C377" i="1"/>
  <c r="H376" i="1"/>
  <c r="G376" i="1"/>
  <c r="D376" i="1"/>
  <c r="C376" i="1"/>
  <c r="H375" i="1"/>
  <c r="G375" i="1"/>
  <c r="D375" i="1"/>
  <c r="C375" i="1"/>
  <c r="H374" i="1"/>
  <c r="D374" i="1"/>
  <c r="G374" i="1" s="1"/>
  <c r="C374" i="1"/>
  <c r="C373" i="1"/>
  <c r="H372" i="1"/>
  <c r="G372" i="1"/>
  <c r="D372" i="1"/>
  <c r="C372" i="1"/>
  <c r="D371" i="1"/>
  <c r="C371" i="1"/>
  <c r="H370" i="1"/>
  <c r="G370" i="1"/>
  <c r="D370" i="1"/>
  <c r="C370" i="1"/>
  <c r="H369" i="1"/>
  <c r="G369" i="1"/>
  <c r="D369" i="1"/>
  <c r="C369" i="1"/>
  <c r="H368" i="1"/>
  <c r="G368" i="1"/>
  <c r="D368" i="1"/>
  <c r="C368" i="1"/>
  <c r="D367" i="1"/>
  <c r="H367" i="1" s="1"/>
  <c r="C367" i="1"/>
  <c r="D366" i="1"/>
  <c r="G366" i="1" s="1"/>
  <c r="C366" i="1"/>
  <c r="H366" i="1" s="1"/>
  <c r="D365" i="1"/>
  <c r="H365" i="1" s="1"/>
  <c r="C365" i="1"/>
  <c r="D364" i="1"/>
  <c r="D363" i="1"/>
  <c r="G363" i="1" s="1"/>
  <c r="C363" i="1"/>
  <c r="H363" i="1" s="1"/>
  <c r="G362" i="1"/>
  <c r="D362" i="1"/>
  <c r="C362" i="1"/>
  <c r="G361" i="1"/>
  <c r="D361" i="1"/>
  <c r="C361" i="1"/>
  <c r="D360" i="1"/>
  <c r="C360" i="1"/>
  <c r="H360" i="1" s="1"/>
  <c r="C359" i="1"/>
  <c r="D357" i="1"/>
  <c r="G357" i="1" s="1"/>
  <c r="C357" i="1"/>
  <c r="H356" i="1"/>
  <c r="G356" i="1"/>
  <c r="D356" i="1"/>
  <c r="C356" i="1"/>
  <c r="H355" i="1"/>
  <c r="G355" i="1"/>
  <c r="D355" i="1"/>
  <c r="C355" i="1"/>
  <c r="H354" i="1"/>
  <c r="G354" i="1"/>
  <c r="D354" i="1"/>
  <c r="C354" i="1"/>
  <c r="H353" i="1"/>
  <c r="G353" i="1"/>
  <c r="D353" i="1"/>
  <c r="C353" i="1"/>
  <c r="H352" i="1"/>
  <c r="G352" i="1"/>
  <c r="D352" i="1"/>
  <c r="C352" i="1"/>
  <c r="C351" i="1"/>
  <c r="H350" i="1"/>
  <c r="G350" i="1"/>
  <c r="D350" i="1"/>
  <c r="C350" i="1"/>
  <c r="H349" i="1"/>
  <c r="G349" i="1"/>
  <c r="D349" i="1"/>
  <c r="C349" i="1"/>
  <c r="D348" i="1"/>
  <c r="H348" i="1" s="1"/>
  <c r="C348" i="1"/>
  <c r="D347" i="1"/>
  <c r="H347" i="1" s="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G322" i="1"/>
  <c r="D322" i="1"/>
  <c r="H322" i="1" s="1"/>
  <c r="C322" i="1"/>
  <c r="G321" i="1"/>
  <c r="D321" i="1"/>
  <c r="H321" i="1" s="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G308" i="1" s="1"/>
  <c r="C308"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D296" i="1"/>
  <c r="C296" i="1"/>
  <c r="D295" i="1"/>
  <c r="C295"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G276" i="1"/>
  <c r="D276" i="1"/>
  <c r="C276" i="1"/>
  <c r="H276" i="1" s="1"/>
  <c r="D275" i="1"/>
  <c r="G275" i="1" s="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D265" i="1"/>
  <c r="H265" i="1" s="1"/>
  <c r="C265" i="1"/>
  <c r="D264" i="1"/>
  <c r="H263" i="1"/>
  <c r="G263" i="1"/>
  <c r="D263" i="1"/>
  <c r="C263" i="1"/>
  <c r="H262" i="1"/>
  <c r="G262" i="1"/>
  <c r="D262" i="1"/>
  <c r="C262" i="1"/>
  <c r="D261" i="1"/>
  <c r="H261" i="1" s="1"/>
  <c r="C261" i="1"/>
  <c r="D260" i="1"/>
  <c r="H260" i="1" s="1"/>
  <c r="C260" i="1"/>
  <c r="H258" i="1"/>
  <c r="G258" i="1"/>
  <c r="D258" i="1"/>
  <c r="C258" i="1"/>
  <c r="D257" i="1"/>
  <c r="C257" i="1"/>
  <c r="H257" i="1" s="1"/>
  <c r="D256" i="1"/>
  <c r="C256" i="1"/>
  <c r="H256"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D246" i="1"/>
  <c r="H246" i="1" s="1"/>
  <c r="C246" i="1"/>
  <c r="D245" i="1"/>
  <c r="H245" i="1" s="1"/>
  <c r="C245" i="1"/>
  <c r="D244" i="1"/>
  <c r="H244" i="1" s="1"/>
  <c r="C244" i="1"/>
  <c r="D243" i="1"/>
  <c r="H243" i="1" s="1"/>
  <c r="C243" i="1"/>
  <c r="H242" i="1"/>
  <c r="G242" i="1"/>
  <c r="D242" i="1"/>
  <c r="C242" i="1"/>
  <c r="H241" i="1"/>
  <c r="G241" i="1"/>
  <c r="D241" i="1"/>
  <c r="C241" i="1"/>
  <c r="H240" i="1"/>
  <c r="G240" i="1"/>
  <c r="D240" i="1"/>
  <c r="C240" i="1"/>
  <c r="H239" i="1"/>
  <c r="G239" i="1"/>
  <c r="D239" i="1"/>
  <c r="C239" i="1"/>
  <c r="D238" i="1"/>
  <c r="G238" i="1" s="1"/>
  <c r="C238" i="1"/>
  <c r="D237" i="1"/>
  <c r="H237" i="1" s="1"/>
  <c r="C237" i="1"/>
  <c r="G237" i="1" s="1"/>
  <c r="D236" i="1"/>
  <c r="H235" i="1"/>
  <c r="G235" i="1"/>
  <c r="D235" i="1"/>
  <c r="C235" i="1"/>
  <c r="H234" i="1"/>
  <c r="G234" i="1"/>
  <c r="D234" i="1"/>
  <c r="C234" i="1"/>
  <c r="D233" i="1"/>
  <c r="H233" i="1" s="1"/>
  <c r="C233" i="1"/>
  <c r="G233" i="1" s="1"/>
  <c r="H232" i="1"/>
  <c r="D232" i="1"/>
  <c r="C232" i="1"/>
  <c r="G232" i="1" s="1"/>
  <c r="H231" i="1"/>
  <c r="G231" i="1"/>
  <c r="D231" i="1"/>
  <c r="C231" i="1"/>
  <c r="H230" i="1"/>
  <c r="G230" i="1"/>
  <c r="D230" i="1"/>
  <c r="C230" i="1"/>
  <c r="D229" i="1"/>
  <c r="C229" i="1"/>
  <c r="H229" i="1" s="1"/>
  <c r="G228" i="1"/>
  <c r="D228" i="1"/>
  <c r="C228" i="1"/>
  <c r="H228" i="1" s="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G219" i="1"/>
  <c r="D219" i="1"/>
  <c r="H219" i="1" s="1"/>
  <c r="C219" i="1"/>
  <c r="H218" i="1"/>
  <c r="D218" i="1"/>
  <c r="C218" i="1"/>
  <c r="G218" i="1" s="1"/>
  <c r="H217" i="1"/>
  <c r="G217" i="1"/>
  <c r="D217" i="1"/>
  <c r="C217" i="1"/>
  <c r="H216" i="1"/>
  <c r="G216" i="1"/>
  <c r="D216" i="1"/>
  <c r="C216" i="1"/>
  <c r="D215" i="1"/>
  <c r="H215" i="1" s="1"/>
  <c r="C215" i="1"/>
  <c r="D214" i="1"/>
  <c r="H214" i="1" s="1"/>
  <c r="C214" i="1"/>
  <c r="H213" i="1"/>
  <c r="G213" i="1"/>
  <c r="D213" i="1"/>
  <c r="C213" i="1"/>
  <c r="C212" i="1"/>
  <c r="G210" i="1"/>
  <c r="D210" i="1"/>
  <c r="C210" i="1"/>
  <c r="H210" i="1" s="1"/>
  <c r="D209" i="1"/>
  <c r="C209" i="1"/>
  <c r="D208" i="1"/>
  <c r="H208" i="1" s="1"/>
  <c r="C208" i="1"/>
  <c r="D207" i="1"/>
  <c r="G207" i="1" s="1"/>
  <c r="C207" i="1"/>
  <c r="D206" i="1"/>
  <c r="C206" i="1"/>
  <c r="H205" i="1"/>
  <c r="G205" i="1"/>
  <c r="D205" i="1"/>
  <c r="C205" i="1"/>
  <c r="H204" i="1"/>
  <c r="G204" i="1"/>
  <c r="D204" i="1"/>
  <c r="C204" i="1"/>
  <c r="H203" i="1"/>
  <c r="G203" i="1"/>
  <c r="D203" i="1"/>
  <c r="C203" i="1"/>
  <c r="H202" i="1"/>
  <c r="G202" i="1"/>
  <c r="D202" i="1"/>
  <c r="C202" i="1"/>
  <c r="D201" i="1"/>
  <c r="C201" i="1"/>
  <c r="D200" i="1"/>
  <c r="H200" i="1" s="1"/>
  <c r="C200" i="1"/>
  <c r="H199" i="1"/>
  <c r="G199" i="1"/>
  <c r="D199" i="1"/>
  <c r="C199"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D189" i="1"/>
  <c r="G189" i="1" s="1"/>
  <c r="C189" i="1"/>
  <c r="G188" i="1"/>
  <c r="D188" i="1"/>
  <c r="C188" i="1"/>
  <c r="D187" i="1"/>
  <c r="G187" i="1" s="1"/>
  <c r="C187" i="1"/>
  <c r="D186" i="1"/>
  <c r="H186" i="1" s="1"/>
  <c r="C186" i="1"/>
  <c r="H185" i="1"/>
  <c r="D185" i="1"/>
  <c r="C185" i="1"/>
  <c r="G185" i="1" s="1"/>
  <c r="H183" i="1"/>
  <c r="G183" i="1"/>
  <c r="D183" i="1"/>
  <c r="C183" i="1"/>
  <c r="D182" i="1"/>
  <c r="H182" i="1" s="1"/>
  <c r="C182" i="1"/>
  <c r="D181" i="1"/>
  <c r="H181" i="1" s="1"/>
  <c r="C181" i="1"/>
  <c r="G181" i="1" s="1"/>
  <c r="D180" i="1"/>
  <c r="C180" i="1"/>
  <c r="H180" i="1" s="1"/>
  <c r="H179" i="1"/>
  <c r="G179" i="1"/>
  <c r="D179" i="1"/>
  <c r="C179" i="1"/>
  <c r="D178" i="1"/>
  <c r="C178" i="1"/>
  <c r="D177" i="1"/>
  <c r="C177" i="1"/>
  <c r="H177" i="1" s="1"/>
  <c r="D176" i="1"/>
  <c r="C176" i="1"/>
  <c r="D175" i="1"/>
  <c r="C175" i="1"/>
  <c r="D174" i="1"/>
  <c r="C174" i="1"/>
  <c r="D173" i="1"/>
  <c r="C173" i="1"/>
  <c r="D172" i="1"/>
  <c r="C172" i="1"/>
  <c r="H171" i="1"/>
  <c r="G171" i="1"/>
  <c r="D171" i="1"/>
  <c r="C171" i="1"/>
  <c r="D170" i="1"/>
  <c r="C170" i="1"/>
  <c r="D169" i="1"/>
  <c r="C169" i="1"/>
  <c r="D168" i="1"/>
  <c r="C168" i="1"/>
  <c r="H167" i="1"/>
  <c r="G167" i="1"/>
  <c r="D167" i="1"/>
  <c r="C167" i="1"/>
  <c r="D166" i="1"/>
  <c r="C166" i="1"/>
  <c r="D164" i="1"/>
  <c r="C164" i="1"/>
  <c r="H164" i="1" s="1"/>
  <c r="D163" i="1"/>
  <c r="G163" i="1" s="1"/>
  <c r="C163" i="1"/>
  <c r="G162" i="1"/>
  <c r="D162" i="1"/>
  <c r="C162" i="1"/>
  <c r="D161" i="1"/>
  <c r="H161" i="1" s="1"/>
  <c r="C161" i="1"/>
  <c r="D160" i="1"/>
  <c r="C160" i="1"/>
  <c r="H158" i="1"/>
  <c r="G158" i="1"/>
  <c r="D158" i="1"/>
  <c r="C158" i="1"/>
  <c r="D157" i="1"/>
  <c r="C157" i="1"/>
  <c r="G157" i="1" s="1"/>
  <c r="H156" i="1"/>
  <c r="G156" i="1"/>
  <c r="D156" i="1"/>
  <c r="C156" i="1"/>
  <c r="D155" i="1"/>
  <c r="C155" i="1"/>
  <c r="D154" i="1"/>
  <c r="C154" i="1"/>
  <c r="H154" i="1" s="1"/>
  <c r="H153" i="1"/>
  <c r="G153" i="1"/>
  <c r="D153" i="1"/>
  <c r="C153" i="1"/>
  <c r="D152" i="1"/>
  <c r="H152" i="1" s="1"/>
  <c r="C152" i="1"/>
  <c r="H151" i="1"/>
  <c r="G151" i="1"/>
  <c r="D151" i="1"/>
  <c r="C151" i="1"/>
  <c r="D150" i="1"/>
  <c r="C150" i="1"/>
  <c r="D149" i="1"/>
  <c r="C149" i="1"/>
  <c r="D146" i="1"/>
  <c r="H146" i="1" s="1"/>
  <c r="C146"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C136" i="1"/>
  <c r="D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D126" i="1"/>
  <c r="C126" i="1"/>
  <c r="H125" i="1"/>
  <c r="D125" i="1"/>
  <c r="G125" i="1" s="1"/>
  <c r="C125" i="1"/>
  <c r="C124" i="1"/>
  <c r="D123" i="1"/>
  <c r="C123" i="1"/>
  <c r="H123" i="1" s="1"/>
  <c r="D122" i="1"/>
  <c r="H122" i="1" s="1"/>
  <c r="C122" i="1"/>
  <c r="G122" i="1" s="1"/>
  <c r="C121" i="1"/>
  <c r="H119" i="1"/>
  <c r="G119" i="1"/>
  <c r="D119" i="1"/>
  <c r="C119" i="1"/>
  <c r="D118" i="1"/>
  <c r="C118" i="1"/>
  <c r="D117" i="1"/>
  <c r="H117" i="1" s="1"/>
  <c r="C117" i="1"/>
  <c r="D116" i="1"/>
  <c r="C116" i="1"/>
  <c r="G116" i="1" s="1"/>
  <c r="H115" i="1"/>
  <c r="G115" i="1"/>
  <c r="D115" i="1"/>
  <c r="C115" i="1"/>
  <c r="H114" i="1"/>
  <c r="G114" i="1"/>
  <c r="D114" i="1"/>
  <c r="C114" i="1"/>
  <c r="H113" i="1"/>
  <c r="D113" i="1"/>
  <c r="C113" i="1"/>
  <c r="G113" i="1" s="1"/>
  <c r="H112" i="1"/>
  <c r="G112" i="1"/>
  <c r="D112" i="1"/>
  <c r="C112" i="1"/>
  <c r="D111" i="1"/>
  <c r="C111" i="1"/>
  <c r="H111" i="1" s="1"/>
  <c r="D110" i="1"/>
  <c r="C110" i="1"/>
  <c r="H109" i="1"/>
  <c r="G109" i="1"/>
  <c r="D109" i="1"/>
  <c r="C109" i="1"/>
  <c r="D107" i="1"/>
  <c r="C107" i="1"/>
  <c r="D106" i="1"/>
  <c r="C106" i="1"/>
  <c r="H106" i="1" s="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D89" i="1"/>
  <c r="C89" i="1"/>
  <c r="D88" i="1"/>
  <c r="H88" i="1" s="1"/>
  <c r="C88" i="1"/>
  <c r="G88" i="1" s="1"/>
  <c r="C87" i="1"/>
  <c r="H86" i="1"/>
  <c r="G86" i="1"/>
  <c r="D86" i="1"/>
  <c r="C86" i="1"/>
  <c r="H85" i="1"/>
  <c r="G85" i="1"/>
  <c r="D85" i="1"/>
  <c r="C85" i="1"/>
  <c r="H84" i="1"/>
  <c r="G84" i="1"/>
  <c r="D84" i="1"/>
  <c r="C84" i="1"/>
  <c r="H83" i="1"/>
  <c r="G83" i="1"/>
  <c r="D83" i="1"/>
  <c r="C83" i="1"/>
  <c r="D82" i="1"/>
  <c r="H82" i="1" s="1"/>
  <c r="C82" i="1"/>
  <c r="D81" i="1"/>
  <c r="C81" i="1"/>
  <c r="H80" i="1"/>
  <c r="G80" i="1"/>
  <c r="D80" i="1"/>
  <c r="C80" i="1"/>
  <c r="D79" i="1"/>
  <c r="H77" i="1"/>
  <c r="G77" i="1"/>
  <c r="D77" i="1"/>
  <c r="C77" i="1"/>
  <c r="D76" i="1"/>
  <c r="G76" i="1" s="1"/>
  <c r="C76" i="1"/>
  <c r="H75" i="1"/>
  <c r="G75" i="1"/>
  <c r="D75" i="1"/>
  <c r="C75" i="1"/>
  <c r="H74" i="1"/>
  <c r="G74" i="1"/>
  <c r="D74" i="1"/>
  <c r="C74" i="1"/>
  <c r="D73" i="1"/>
  <c r="G72" i="1"/>
  <c r="D72" i="1"/>
  <c r="C72" i="1"/>
  <c r="H72" i="1" s="1"/>
  <c r="D71" i="1"/>
  <c r="C71"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D62" i="1"/>
  <c r="G62" i="1" s="1"/>
  <c r="C62" i="1"/>
  <c r="D61" i="1"/>
  <c r="G61" i="1" s="1"/>
  <c r="C61" i="1"/>
  <c r="H61" i="1" s="1"/>
  <c r="H60" i="1"/>
  <c r="G60" i="1"/>
  <c r="D60" i="1"/>
  <c r="C60" i="1"/>
  <c r="H59" i="1"/>
  <c r="D59" i="1"/>
  <c r="C59" i="1"/>
  <c r="H58" i="1"/>
  <c r="D58" i="1"/>
  <c r="C58" i="1"/>
  <c r="G57" i="1"/>
  <c r="D57" i="1"/>
  <c r="H57" i="1" s="1"/>
  <c r="C57" i="1"/>
  <c r="D56" i="1"/>
  <c r="H56" i="1" s="1"/>
  <c r="C56" i="1"/>
  <c r="D55" i="1"/>
  <c r="H55" i="1" s="1"/>
  <c r="C55" i="1"/>
  <c r="D54" i="1"/>
  <c r="C54" i="1"/>
  <c r="H53" i="1"/>
  <c r="G53" i="1"/>
  <c r="D53" i="1"/>
  <c r="C53" i="1"/>
  <c r="H52" i="1"/>
  <c r="G52" i="1"/>
  <c r="D52" i="1"/>
  <c r="C52" i="1"/>
  <c r="H51" i="1"/>
  <c r="G51" i="1"/>
  <c r="D51" i="1"/>
  <c r="C51" i="1"/>
  <c r="D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G27" i="1" s="1"/>
  <c r="C27" i="1"/>
  <c r="H26" i="1"/>
  <c r="G26" i="1"/>
  <c r="D26" i="1"/>
  <c r="C26" i="1"/>
  <c r="D25" i="1"/>
  <c r="C25" i="1"/>
  <c r="H24" i="1"/>
  <c r="G24" i="1"/>
  <c r="D24" i="1"/>
  <c r="C24" i="1"/>
  <c r="D23" i="1"/>
  <c r="H23" i="1" s="1"/>
  <c r="C23" i="1"/>
  <c r="G23" i="1" s="1"/>
  <c r="H22" i="1"/>
  <c r="G22" i="1"/>
  <c r="D22" i="1"/>
  <c r="C22" i="1"/>
  <c r="H21" i="1"/>
  <c r="G21" i="1"/>
  <c r="D21" i="1"/>
  <c r="C21" i="1"/>
  <c r="H20" i="1"/>
  <c r="G20" i="1"/>
  <c r="D20" i="1"/>
  <c r="C20"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C11" i="1"/>
  <c r="G11" i="1" s="1"/>
  <c r="D10" i="1"/>
  <c r="C10" i="1"/>
  <c r="D9" i="1"/>
  <c r="C9" i="1"/>
  <c r="G9" i="1" s="1"/>
  <c r="D8" i="1"/>
  <c r="C8" i="1"/>
  <c r="D7" i="1"/>
  <c r="H7" i="1" s="1"/>
  <c r="C7" i="1"/>
  <c r="D6" i="1"/>
  <c r="C6" i="1"/>
  <c r="D5" i="1"/>
  <c r="C5" i="1"/>
  <c r="C4" i="1"/>
  <c r="G246" i="1" l="1"/>
  <c r="G245" i="1"/>
  <c r="G243" i="1"/>
  <c r="G244" i="1"/>
  <c r="H238" i="1"/>
  <c r="D49" i="8"/>
  <c r="D43" i="8" s="1"/>
  <c r="C1518" i="1" s="1"/>
  <c r="H1518" i="1" s="1"/>
  <c r="G1580" i="1"/>
  <c r="G1509" i="1"/>
  <c r="G1505" i="1"/>
  <c r="D24" i="8"/>
  <c r="C1499" i="1" s="1"/>
  <c r="H1499" i="1" s="1"/>
  <c r="H637" i="1"/>
  <c r="G637" i="1"/>
  <c r="B274" i="9"/>
  <c r="H646" i="1"/>
  <c r="E21" i="9"/>
  <c r="B21" i="9" s="1"/>
  <c r="G643" i="1"/>
  <c r="F652" i="4"/>
  <c r="H645" i="1"/>
  <c r="H642" i="1"/>
  <c r="H600" i="1"/>
  <c r="E593" i="4"/>
  <c r="D587" i="1" s="1"/>
  <c r="F605" i="4"/>
  <c r="H599" i="1"/>
  <c r="D212" i="1"/>
  <c r="H212" i="1" s="1"/>
  <c r="G214" i="1"/>
  <c r="E103" i="9"/>
  <c r="B103" i="9" s="1"/>
  <c r="H823" i="1"/>
  <c r="E70" i="9"/>
  <c r="B70" i="9" s="1"/>
  <c r="H821" i="1"/>
  <c r="G820" i="1"/>
  <c r="H817" i="1"/>
  <c r="H812" i="1"/>
  <c r="H755" i="1"/>
  <c r="H753" i="1"/>
  <c r="H398" i="1"/>
  <c r="H397" i="1"/>
  <c r="G373" i="1"/>
  <c r="H373" i="1"/>
  <c r="H371" i="1"/>
  <c r="G367" i="1"/>
  <c r="G365" i="1"/>
  <c r="H362" i="1"/>
  <c r="H359" i="1"/>
  <c r="H361" i="1"/>
  <c r="F364" i="4"/>
  <c r="D351" i="1"/>
  <c r="G351" i="1" s="1"/>
  <c r="H357" i="1"/>
  <c r="H346" i="1"/>
  <c r="G347" i="1"/>
  <c r="G348" i="1"/>
  <c r="H275" i="1"/>
  <c r="F268" i="4"/>
  <c r="G265" i="1"/>
  <c r="G260" i="1"/>
  <c r="E263" i="4"/>
  <c r="D259" i="1" s="1"/>
  <c r="G261" i="1"/>
  <c r="F226" i="9"/>
  <c r="B226" i="9" s="1"/>
  <c r="H255" i="1"/>
  <c r="E67" i="9"/>
  <c r="B67" i="9" s="1"/>
  <c r="F259" i="4"/>
  <c r="E224" i="4"/>
  <c r="D220" i="1" s="1"/>
  <c r="F236" i="4"/>
  <c r="E58" i="9"/>
  <c r="B58" i="9" s="1"/>
  <c r="H227" i="1"/>
  <c r="E57" i="9"/>
  <c r="B57" i="9" s="1"/>
  <c r="G215" i="1"/>
  <c r="F224" i="9"/>
  <c r="E56" i="9"/>
  <c r="B56" i="9" s="1"/>
  <c r="E196" i="4"/>
  <c r="D192" i="1" s="1"/>
  <c r="H209" i="1"/>
  <c r="H206" i="1"/>
  <c r="G208" i="1"/>
  <c r="H207" i="1"/>
  <c r="H201" i="1"/>
  <c r="H198" i="1"/>
  <c r="G200" i="1"/>
  <c r="E52" i="9"/>
  <c r="B52" i="9" s="1"/>
  <c r="H189" i="1"/>
  <c r="H188" i="1"/>
  <c r="H187" i="1"/>
  <c r="G186" i="1"/>
  <c r="F222" i="9"/>
  <c r="B222" i="9" s="1"/>
  <c r="E45" i="9"/>
  <c r="B45" i="9" s="1"/>
  <c r="F188" i="4"/>
  <c r="G182" i="1"/>
  <c r="H173" i="1"/>
  <c r="E41" i="9"/>
  <c r="B41" i="9" s="1"/>
  <c r="H178" i="1"/>
  <c r="H176" i="1"/>
  <c r="H175" i="1"/>
  <c r="F177" i="4"/>
  <c r="H174" i="1"/>
  <c r="H172" i="1"/>
  <c r="H170" i="1"/>
  <c r="H169" i="1"/>
  <c r="H168" i="1"/>
  <c r="H166" i="1"/>
  <c r="F164" i="4"/>
  <c r="H163" i="1"/>
  <c r="H162" i="1"/>
  <c r="E40" i="9"/>
  <c r="B40" i="9" s="1"/>
  <c r="G160" i="1"/>
  <c r="E163" i="4"/>
  <c r="D159" i="1" s="1"/>
  <c r="G161" i="1"/>
  <c r="G155" i="1"/>
  <c r="F217" i="9"/>
  <c r="B217" i="9" s="1"/>
  <c r="G152" i="1"/>
  <c r="G149" i="1"/>
  <c r="F153" i="4"/>
  <c r="G150" i="1"/>
  <c r="F216" i="9"/>
  <c r="B216" i="9" s="1"/>
  <c r="E25" i="9"/>
  <c r="B25" i="9" s="1"/>
  <c r="G663" i="1"/>
  <c r="E34" i="9"/>
  <c r="B34" i="9" s="1"/>
  <c r="H691" i="1"/>
  <c r="G687" i="1"/>
  <c r="H662" i="1"/>
  <c r="G658" i="1"/>
  <c r="H653" i="1"/>
  <c r="G489" i="1"/>
  <c r="H492" i="1"/>
  <c r="H307" i="1"/>
  <c r="D307" i="1"/>
  <c r="G307" i="1" s="1"/>
  <c r="H308" i="1"/>
  <c r="F312" i="4"/>
  <c r="H296" i="1"/>
  <c r="F300" i="4"/>
  <c r="E298" i="4"/>
  <c r="D293" i="1" s="1"/>
  <c r="H295" i="1"/>
  <c r="G146" i="1"/>
  <c r="H145" i="1"/>
  <c r="F139" i="4"/>
  <c r="F140" i="4"/>
  <c r="H136" i="1"/>
  <c r="G126" i="1"/>
  <c r="E124" i="4"/>
  <c r="D120" i="1" s="1"/>
  <c r="G120" i="1" s="1"/>
  <c r="F128" i="4"/>
  <c r="G124" i="1"/>
  <c r="D121" i="1"/>
  <c r="H121" i="1" s="1"/>
  <c r="F125" i="4"/>
  <c r="G118" i="1"/>
  <c r="G117" i="1"/>
  <c r="E37" i="9"/>
  <c r="B37" i="9" s="1"/>
  <c r="H110" i="1"/>
  <c r="F112" i="4"/>
  <c r="H107" i="1"/>
  <c r="F107" i="4"/>
  <c r="H105" i="1"/>
  <c r="H89" i="1"/>
  <c r="G87" i="1"/>
  <c r="F91" i="4"/>
  <c r="G82" i="1"/>
  <c r="H81" i="1"/>
  <c r="F83" i="4"/>
  <c r="H76" i="1"/>
  <c r="E33" i="9"/>
  <c r="B33" i="9" s="1"/>
  <c r="H71" i="1"/>
  <c r="H62" i="1"/>
  <c r="G59" i="1"/>
  <c r="G58" i="1"/>
  <c r="F62" i="4"/>
  <c r="G55" i="1"/>
  <c r="F59" i="4"/>
  <c r="G56" i="1"/>
  <c r="H54" i="1"/>
  <c r="E24" i="9"/>
  <c r="B24" i="9" s="1"/>
  <c r="H27" i="1"/>
  <c r="H25" i="1"/>
  <c r="F23" i="4"/>
  <c r="G19" i="1"/>
  <c r="G10" i="1"/>
  <c r="G8" i="1"/>
  <c r="G7" i="1"/>
  <c r="G6" i="1"/>
  <c r="D4" i="1"/>
  <c r="G4" i="1" s="1"/>
  <c r="G5" i="1"/>
  <c r="F8" i="4"/>
  <c r="E284" i="9"/>
  <c r="B284" i="9" s="1"/>
  <c r="H157" i="1"/>
  <c r="H155" i="1"/>
  <c r="H150" i="1"/>
  <c r="H149" i="1"/>
  <c r="H118" i="1"/>
  <c r="G89" i="1"/>
  <c r="G71" i="1"/>
  <c r="C50" i="1"/>
  <c r="H50" i="1" s="1"/>
  <c r="H1497" i="1"/>
  <c r="H1493" i="1"/>
  <c r="H1488" i="1"/>
  <c r="H1480" i="1"/>
  <c r="H8" i="1"/>
  <c r="H6" i="1"/>
  <c r="H5" i="1"/>
  <c r="H10" i="1"/>
  <c r="G1576" i="1"/>
  <c r="H1576" i="1"/>
  <c r="I36" i="3"/>
  <c r="I35" i="3"/>
  <c r="C1524" i="1"/>
  <c r="G1508" i="1"/>
  <c r="H1501" i="1"/>
  <c r="G1504" i="1"/>
  <c r="G1503" i="1"/>
  <c r="G1491" i="1"/>
  <c r="G1487" i="1"/>
  <c r="G1485" i="1"/>
  <c r="G1484" i="1"/>
  <c r="D6" i="8"/>
  <c r="C1481" i="1" s="1"/>
  <c r="H11" i="1"/>
  <c r="H19" i="1"/>
  <c r="H9" i="1"/>
  <c r="G961" i="1"/>
  <c r="G823" i="1"/>
  <c r="G822" i="1"/>
  <c r="G821" i="1"/>
  <c r="G819" i="1"/>
  <c r="G817" i="1"/>
  <c r="E68" i="9"/>
  <c r="B68" i="9" s="1"/>
  <c r="G816" i="1"/>
  <c r="G812" i="1"/>
  <c r="G810" i="1"/>
  <c r="E59" i="9"/>
  <c r="B59" i="9" s="1"/>
  <c r="G762" i="1"/>
  <c r="G755" i="1"/>
  <c r="G753" i="1"/>
  <c r="G735" i="1"/>
  <c r="G653" i="1"/>
  <c r="G646" i="1"/>
  <c r="G642" i="1"/>
  <c r="G645" i="1"/>
  <c r="C611" i="1"/>
  <c r="G397" i="1"/>
  <c r="G398" i="1"/>
  <c r="G386" i="1"/>
  <c r="G388" i="1"/>
  <c r="G371" i="1"/>
  <c r="C364" i="1"/>
  <c r="G359" i="1"/>
  <c r="G360" i="1"/>
  <c r="D299" i="4"/>
  <c r="C294" i="1" s="1"/>
  <c r="G295" i="1"/>
  <c r="G296" i="1"/>
  <c r="C264" i="1"/>
  <c r="G257" i="1"/>
  <c r="G255" i="1"/>
  <c r="G256" i="1"/>
  <c r="C236" i="1"/>
  <c r="G229" i="1"/>
  <c r="B224" i="9"/>
  <c r="G206" i="1"/>
  <c r="G209" i="1"/>
  <c r="G198" i="1"/>
  <c r="G201" i="1"/>
  <c r="C184" i="1"/>
  <c r="G184" i="1" s="1"/>
  <c r="B220" i="9"/>
  <c r="G180" i="1"/>
  <c r="E43" i="9"/>
  <c r="B43" i="9" s="1"/>
  <c r="G178" i="1"/>
  <c r="G177" i="1"/>
  <c r="G176" i="1"/>
  <c r="G175" i="1"/>
  <c r="G173" i="1"/>
  <c r="G174" i="1"/>
  <c r="G172" i="1"/>
  <c r="G170" i="1"/>
  <c r="G169" i="1"/>
  <c r="G168" i="1"/>
  <c r="H165" i="1"/>
  <c r="G165" i="1"/>
  <c r="G166" i="1"/>
  <c r="F169" i="4"/>
  <c r="G164" i="1"/>
  <c r="D163" i="4"/>
  <c r="C159" i="1" s="1"/>
  <c r="H160" i="1"/>
  <c r="E39" i="9"/>
  <c r="B39" i="9" s="1"/>
  <c r="G154" i="1"/>
  <c r="D152" i="4"/>
  <c r="H20" i="9" s="1"/>
  <c r="C135" i="1"/>
  <c r="H135" i="1" s="1"/>
  <c r="G135" i="1"/>
  <c r="G136" i="1"/>
  <c r="G145" i="1"/>
  <c r="G123" i="1"/>
  <c r="H120" i="1"/>
  <c r="H116" i="1"/>
  <c r="C108" i="1"/>
  <c r="H108" i="1" s="1"/>
  <c r="D106" i="4"/>
  <c r="G111" i="1"/>
  <c r="G110" i="1"/>
  <c r="G107" i="1"/>
  <c r="G106" i="1"/>
  <c r="C103" i="1"/>
  <c r="H87" i="1"/>
  <c r="C79" i="1"/>
  <c r="H79" i="1" s="1"/>
  <c r="G81" i="1"/>
  <c r="D82" i="4"/>
  <c r="C73" i="1"/>
  <c r="C70" i="1"/>
  <c r="E27" i="9"/>
  <c r="B27" i="9" s="1"/>
  <c r="G54" i="1"/>
  <c r="D50" i="4"/>
  <c r="G25" i="1"/>
  <c r="E26" i="9"/>
  <c r="B26" i="9" s="1"/>
  <c r="F214" i="9"/>
  <c r="B214" i="9" s="1"/>
  <c r="E283" i="9"/>
  <c r="B283" i="9" s="1"/>
  <c r="G524" i="1"/>
  <c r="H524" i="1"/>
  <c r="G532" i="1"/>
  <c r="H532" i="1"/>
  <c r="H1337" i="1"/>
  <c r="G1337" i="1"/>
  <c r="H1345" i="1"/>
  <c r="G1345" i="1"/>
  <c r="H1353" i="1"/>
  <c r="G1353" i="1"/>
  <c r="H1361" i="1"/>
  <c r="G1361" i="1"/>
  <c r="H1369" i="1"/>
  <c r="G1369" i="1"/>
  <c r="H1377" i="1"/>
  <c r="G1377" i="1"/>
  <c r="G1453" i="1"/>
  <c r="H1453" i="1"/>
  <c r="J1476" i="1"/>
  <c r="G1476" i="1"/>
  <c r="H1534" i="1"/>
  <c r="G1534" i="1"/>
  <c r="H1538" i="1"/>
  <c r="G1538" i="1"/>
  <c r="E420" i="4"/>
  <c r="H1182"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8" i="1"/>
  <c r="G1278" i="1"/>
  <c r="H1281" i="1"/>
  <c r="G1281" i="1"/>
  <c r="H1286" i="1"/>
  <c r="G1286" i="1"/>
  <c r="H1289" i="1"/>
  <c r="G1289" i="1"/>
  <c r="H1294" i="1"/>
  <c r="G1294" i="1"/>
  <c r="H1297" i="1"/>
  <c r="G1297" i="1"/>
  <c r="H1305" i="1"/>
  <c r="G1305" i="1"/>
  <c r="H1313" i="1"/>
  <c r="G1313" i="1"/>
  <c r="H1321" i="1"/>
  <c r="G1321" i="1"/>
  <c r="G1446" i="1"/>
  <c r="J1446" i="1"/>
  <c r="G1462" i="1"/>
  <c r="J1462" i="1"/>
  <c r="H1462" i="1"/>
  <c r="H1531" i="1"/>
  <c r="G1531" i="1"/>
  <c r="F134" i="4"/>
  <c r="D133" i="4"/>
  <c r="F530" i="4"/>
  <c r="D529" i="4"/>
  <c r="D421" i="1"/>
  <c r="H1181"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G1330" i="1"/>
  <c r="H1333" i="1"/>
  <c r="G1333" i="1"/>
  <c r="G1338" i="1"/>
  <c r="H1341" i="1"/>
  <c r="G1341" i="1"/>
  <c r="G1346" i="1"/>
  <c r="H1349" i="1"/>
  <c r="G1349" i="1"/>
  <c r="G1354" i="1"/>
  <c r="H1357" i="1"/>
  <c r="G1357" i="1"/>
  <c r="G1362" i="1"/>
  <c r="H1365" i="1"/>
  <c r="G1365" i="1"/>
  <c r="G1370" i="1"/>
  <c r="H1373" i="1"/>
  <c r="G1373" i="1"/>
  <c r="G1378" i="1"/>
  <c r="H1381" i="1"/>
  <c r="G1381" i="1"/>
  <c r="G1412" i="1"/>
  <c r="H1412" i="1"/>
  <c r="H1444" i="1"/>
  <c r="G1444" i="1"/>
  <c r="J1444" i="1"/>
  <c r="G1450" i="1"/>
  <c r="J1450" i="1"/>
  <c r="H1495" i="1"/>
  <c r="G1495" i="1"/>
  <c r="H1566" i="1"/>
  <c r="G1566" i="1"/>
  <c r="H1570" i="1"/>
  <c r="G1570" i="1"/>
  <c r="H1277" i="1"/>
  <c r="G1277" i="1"/>
  <c r="H1282" i="1"/>
  <c r="G1282" i="1"/>
  <c r="H1285" i="1"/>
  <c r="G1285" i="1"/>
  <c r="H1290" i="1"/>
  <c r="G1290" i="1"/>
  <c r="H1293" i="1"/>
  <c r="G1293" i="1"/>
  <c r="H1298" i="1"/>
  <c r="G1298" i="1"/>
  <c r="H1301" i="1"/>
  <c r="G1301" i="1"/>
  <c r="G1306" i="1"/>
  <c r="H1309" i="1"/>
  <c r="G1309" i="1"/>
  <c r="G1314" i="1"/>
  <c r="H1317" i="1"/>
  <c r="G1317" i="1"/>
  <c r="G1322" i="1"/>
  <c r="H1325" i="1"/>
  <c r="G1325" i="1"/>
  <c r="G1416" i="1"/>
  <c r="H1416" i="1"/>
  <c r="G1449" i="1"/>
  <c r="I1449" i="1" s="1"/>
  <c r="J1449" i="1"/>
  <c r="H1449" i="1"/>
  <c r="H1563" i="1"/>
  <c r="G1563" i="1"/>
  <c r="H1300" i="1"/>
  <c r="H1304" i="1"/>
  <c r="H1308" i="1"/>
  <c r="H1312" i="1"/>
  <c r="H1316" i="1"/>
  <c r="H1320" i="1"/>
  <c r="H1324" i="1"/>
  <c r="H1328" i="1"/>
  <c r="H1332" i="1"/>
  <c r="H1336" i="1"/>
  <c r="H1340" i="1"/>
  <c r="H1344" i="1"/>
  <c r="H1348" i="1"/>
  <c r="H1352" i="1"/>
  <c r="H1356" i="1"/>
  <c r="H1360" i="1"/>
  <c r="H1364" i="1"/>
  <c r="H1368" i="1"/>
  <c r="H1372" i="1"/>
  <c r="H1376" i="1"/>
  <c r="H1380" i="1"/>
  <c r="H1442" i="1"/>
  <c r="G1442" i="1"/>
  <c r="I1442" i="1" s="1"/>
  <c r="H1482" i="1"/>
  <c r="G1482" i="1"/>
  <c r="H1510" i="1"/>
  <c r="G1510" i="1"/>
  <c r="H1514" i="1"/>
  <c r="G1514" i="1"/>
  <c r="H1535" i="1"/>
  <c r="G1535" i="1"/>
  <c r="H1567" i="1"/>
  <c r="G1567" i="1"/>
  <c r="H291" i="9"/>
  <c r="F237" i="5"/>
  <c r="H23" i="3"/>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411" i="1"/>
  <c r="H1415" i="1"/>
  <c r="H1440" i="1"/>
  <c r="G1440" i="1"/>
  <c r="I1440" i="1" s="1"/>
  <c r="G1447" i="1"/>
  <c r="I1447" i="1" s="1"/>
  <c r="J1447" i="1"/>
  <c r="H1447" i="1"/>
  <c r="I1448" i="1"/>
  <c r="G1451" i="1"/>
  <c r="I1451" i="1" s="1"/>
  <c r="J1451" i="1"/>
  <c r="H1451" i="1"/>
  <c r="I1452" i="1"/>
  <c r="J1471" i="1"/>
  <c r="G1471" i="1"/>
  <c r="I1471" i="1" s="1"/>
  <c r="J1473" i="1"/>
  <c r="G1473" i="1"/>
  <c r="I1473" i="1" s="1"/>
  <c r="G1507" i="1"/>
  <c r="H1511" i="1"/>
  <c r="G1511" i="1"/>
  <c r="G1518" i="1"/>
  <c r="H1522" i="1"/>
  <c r="G1522" i="1"/>
  <c r="H1550" i="1"/>
  <c r="G1550" i="1"/>
  <c r="H1554" i="1"/>
  <c r="G1554" i="1"/>
  <c r="F244" i="4"/>
  <c r="D224" i="4"/>
  <c r="F264" i="4"/>
  <c r="D263" i="4"/>
  <c r="H1302" i="1"/>
  <c r="H1306" i="1"/>
  <c r="H1310" i="1"/>
  <c r="H1314" i="1"/>
  <c r="H1318" i="1"/>
  <c r="H1322" i="1"/>
  <c r="H1326" i="1"/>
  <c r="H1330" i="1"/>
  <c r="H1334" i="1"/>
  <c r="H1338" i="1"/>
  <c r="H1342" i="1"/>
  <c r="H1346" i="1"/>
  <c r="H1350" i="1"/>
  <c r="H1354" i="1"/>
  <c r="H1358" i="1"/>
  <c r="H1362" i="1"/>
  <c r="H1366" i="1"/>
  <c r="H1370" i="1"/>
  <c r="H1374" i="1"/>
  <c r="H1378" i="1"/>
  <c r="H1382" i="1"/>
  <c r="H1410" i="1"/>
  <c r="H1414" i="1"/>
  <c r="H1418" i="1"/>
  <c r="J1442" i="1"/>
  <c r="H1446" i="1"/>
  <c r="J1448" i="1"/>
  <c r="H1450" i="1"/>
  <c r="J1452" i="1"/>
  <c r="G1472" i="1"/>
  <c r="I1472" i="1" s="1"/>
  <c r="J1472" i="1"/>
  <c r="H1472" i="1"/>
  <c r="G1474" i="1"/>
  <c r="J1474" i="1"/>
  <c r="H1474" i="1"/>
  <c r="G1478" i="1"/>
  <c r="H1494" i="1"/>
  <c r="G1494" i="1"/>
  <c r="H1498" i="1"/>
  <c r="G1498" i="1"/>
  <c r="H1519" i="1"/>
  <c r="G1519" i="1"/>
  <c r="G1547" i="1"/>
  <c r="H1551" i="1"/>
  <c r="G1551" i="1"/>
  <c r="G1579" i="1"/>
  <c r="F391" i="4"/>
  <c r="D363" i="4"/>
  <c r="D350" i="4" s="1"/>
  <c r="F202" i="4"/>
  <c r="D196" i="4"/>
  <c r="E252" i="4"/>
  <c r="D248" i="1" s="1"/>
  <c r="D421" i="4"/>
  <c r="F422" i="4"/>
  <c r="D6" i="7"/>
  <c r="C1438" i="1"/>
  <c r="G1464" i="1"/>
  <c r="I1464" i="1" s="1"/>
  <c r="J1464" i="1"/>
  <c r="G1466" i="1"/>
  <c r="I1466" i="1" s="1"/>
  <c r="J1466" i="1"/>
  <c r="G1468" i="1"/>
  <c r="I1468" i="1" s="1"/>
  <c r="J1468" i="1"/>
  <c r="H1486" i="1"/>
  <c r="G1486" i="1"/>
  <c r="H1502" i="1"/>
  <c r="G1502" i="1"/>
  <c r="H1526" i="1"/>
  <c r="G1526" i="1"/>
  <c r="H1542" i="1"/>
  <c r="G1542" i="1"/>
  <c r="H1558" i="1"/>
  <c r="G1558" i="1"/>
  <c r="H1574" i="1"/>
  <c r="G1574" i="1"/>
  <c r="D7" i="4"/>
  <c r="E50" i="4"/>
  <c r="D46" i="1" s="1"/>
  <c r="E82" i="4"/>
  <c r="D78" i="1" s="1"/>
  <c r="F216" i="4"/>
  <c r="D215" i="4"/>
  <c r="D311" i="4"/>
  <c r="D298" i="4" s="1"/>
  <c r="F351" i="4"/>
  <c r="F581" i="4"/>
  <c r="D580" i="4"/>
  <c r="F94" i="6"/>
  <c r="C1388" i="1"/>
  <c r="I1439" i="1"/>
  <c r="I1441" i="1"/>
  <c r="I1443" i="1"/>
  <c r="G1455" i="1"/>
  <c r="I1455" i="1" s="1"/>
  <c r="J1455" i="1"/>
  <c r="H1456" i="1"/>
  <c r="I1456" i="1" s="1"/>
  <c r="G1457" i="1"/>
  <c r="I1457" i="1" s="1"/>
  <c r="J1457" i="1"/>
  <c r="H1458" i="1"/>
  <c r="I1458" i="1" s="1"/>
  <c r="G1459" i="1"/>
  <c r="I1459" i="1" s="1"/>
  <c r="J1459" i="1"/>
  <c r="H1460" i="1"/>
  <c r="I1460" i="1" s="1"/>
  <c r="H1476" i="1"/>
  <c r="G1477" i="1"/>
  <c r="I1477" i="1" s="1"/>
  <c r="J1477" i="1"/>
  <c r="H1478" i="1"/>
  <c r="G1479" i="1"/>
  <c r="I1479" i="1" s="1"/>
  <c r="J1479" i="1"/>
  <c r="G1483" i="1"/>
  <c r="H1490" i="1"/>
  <c r="G1490" i="1"/>
  <c r="G1499" i="1"/>
  <c r="H1506" i="1"/>
  <c r="G1506" i="1"/>
  <c r="G1515" i="1"/>
  <c r="G1523" i="1"/>
  <c r="H1530" i="1"/>
  <c r="G1530" i="1"/>
  <c r="G1539" i="1"/>
  <c r="H1546" i="1"/>
  <c r="G1546" i="1"/>
  <c r="G1555" i="1"/>
  <c r="H1562" i="1"/>
  <c r="G1562" i="1"/>
  <c r="G1571" i="1"/>
  <c r="H1578" i="1"/>
  <c r="G1578" i="1"/>
  <c r="E106" i="4"/>
  <c r="D102" i="1" s="1"/>
  <c r="F299" i="4"/>
  <c r="E363" i="4"/>
  <c r="F304" i="4"/>
  <c r="F356" i="4"/>
  <c r="D472" i="4"/>
  <c r="D484" i="4"/>
  <c r="E529" i="4"/>
  <c r="D567" i="4"/>
  <c r="E580" i="4"/>
  <c r="D574" i="1" s="1"/>
  <c r="F70" i="5"/>
  <c r="D69" i="5"/>
  <c r="F207" i="5"/>
  <c r="D206" i="5"/>
  <c r="E5" i="7"/>
  <c r="D593" i="4"/>
  <c r="E12" i="5"/>
  <c r="D990" i="1" s="1"/>
  <c r="E68" i="5"/>
  <c r="G291" i="9"/>
  <c r="E291" i="9" s="1"/>
  <c r="B291" i="9" s="1"/>
  <c r="F190" i="5"/>
  <c r="E206" i="5"/>
  <c r="E141" i="6"/>
  <c r="F36" i="6"/>
  <c r="D35" i="6"/>
  <c r="D89" i="6"/>
  <c r="G20" i="9"/>
  <c r="E644" i="4"/>
  <c r="D638" i="1" s="1"/>
  <c r="G142" i="9"/>
  <c r="E142" i="9" s="1"/>
  <c r="B142" i="9" s="1"/>
  <c r="F603" i="4"/>
  <c r="F8" i="5"/>
  <c r="F5" i="6"/>
  <c r="E35" i="6"/>
  <c r="F130" i="6"/>
  <c r="D129" i="6"/>
  <c r="B144" i="9"/>
  <c r="B152" i="9"/>
  <c r="D12" i="5"/>
  <c r="D7" i="5" s="1"/>
  <c r="D78" i="5"/>
  <c r="E286" i="9"/>
  <c r="B286" i="9" s="1"/>
  <c r="D134" i="5"/>
  <c r="E289" i="9"/>
  <c r="B289" i="9" s="1"/>
  <c r="D114" i="6"/>
  <c r="B120" i="9"/>
  <c r="B128" i="9"/>
  <c r="B136" i="9"/>
  <c r="D87" i="5"/>
  <c r="F149" i="5"/>
  <c r="D176" i="5"/>
  <c r="M212" i="9"/>
  <c r="L212" i="9"/>
  <c r="F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77" i="9"/>
  <c r="E177" i="9" s="1"/>
  <c r="B177" i="9" s="1"/>
  <c r="G165" i="9"/>
  <c r="H164" i="9"/>
  <c r="G190" i="9"/>
  <c r="E190" i="9" s="1"/>
  <c r="B190" i="9" s="1"/>
  <c r="G188" i="9"/>
  <c r="E188" i="9" s="1"/>
  <c r="B188" i="9" s="1"/>
  <c r="G186" i="9"/>
  <c r="E186" i="9" s="1"/>
  <c r="B186" i="9" s="1"/>
  <c r="G184" i="9"/>
  <c r="E184" i="9" s="1"/>
  <c r="B184" i="9" s="1"/>
  <c r="G182" i="9"/>
  <c r="E182" i="9" s="1"/>
  <c r="B182" i="9" s="1"/>
  <c r="G180" i="9"/>
  <c r="E180" i="9" s="1"/>
  <c r="B180" i="9" s="1"/>
  <c r="G178" i="9"/>
  <c r="E178" i="9" s="1"/>
  <c r="B178" i="9" s="1"/>
  <c r="G164" i="9"/>
  <c r="E164" i="9" s="1"/>
  <c r="B164" i="9" s="1"/>
  <c r="G163" i="9"/>
  <c r="E163" i="9" s="1"/>
  <c r="B163" i="9" s="1"/>
  <c r="G162" i="9"/>
  <c r="E162" i="9" s="1"/>
  <c r="B162" i="9" s="1"/>
  <c r="G161" i="9"/>
  <c r="E161" i="9" s="1"/>
  <c r="B161" i="9" s="1"/>
  <c r="G160" i="9"/>
  <c r="E160" i="9" s="1"/>
  <c r="B160" i="9" s="1"/>
  <c r="I10" i="9"/>
  <c r="B148" i="9"/>
  <c r="B156" i="9"/>
  <c r="F221" i="9"/>
  <c r="B221" i="9" s="1"/>
  <c r="B227" i="9"/>
  <c r="F237" i="9"/>
  <c r="B237" i="9" s="1"/>
  <c r="F253" i="9"/>
  <c r="B253" i="9" s="1"/>
  <c r="E290" i="9"/>
  <c r="B290" i="9" s="1"/>
  <c r="F213" i="9"/>
  <c r="B213" i="9" s="1"/>
  <c r="F229" i="9"/>
  <c r="B229" i="9" s="1"/>
  <c r="F245" i="9"/>
  <c r="B245" i="9" s="1"/>
  <c r="G212" i="1" l="1"/>
  <c r="H351" i="1"/>
  <c r="F252" i="4"/>
  <c r="G159" i="1"/>
  <c r="F124" i="4"/>
  <c r="G121" i="1"/>
  <c r="F106" i="4"/>
  <c r="H4" i="1"/>
  <c r="G50" i="1"/>
  <c r="H1524" i="1"/>
  <c r="G1524" i="1"/>
  <c r="D42" i="8"/>
  <c r="I34" i="3" s="1"/>
  <c r="H1481" i="1"/>
  <c r="G1481" i="1"/>
  <c r="G611" i="1"/>
  <c r="H611" i="1"/>
  <c r="H364" i="1"/>
  <c r="G364" i="1"/>
  <c r="H294" i="1"/>
  <c r="G294" i="1"/>
  <c r="G264" i="1"/>
  <c r="H264" i="1"/>
  <c r="G236" i="1"/>
  <c r="H236" i="1"/>
  <c r="H184" i="1"/>
  <c r="F163" i="4"/>
  <c r="H159" i="1"/>
  <c r="D151" i="4"/>
  <c r="H17" i="3" s="1"/>
  <c r="E20" i="9"/>
  <c r="B20" i="9" s="1"/>
  <c r="F152" i="4"/>
  <c r="C148" i="1"/>
  <c r="G108" i="1"/>
  <c r="C102" i="1"/>
  <c r="H102" i="1" s="1"/>
  <c r="G103" i="1"/>
  <c r="H103" i="1"/>
  <c r="G79" i="1"/>
  <c r="F82" i="4"/>
  <c r="C78" i="1"/>
  <c r="H78" i="1" s="1"/>
  <c r="H73" i="1"/>
  <c r="G73" i="1"/>
  <c r="H70" i="1"/>
  <c r="G70" i="1"/>
  <c r="F50" i="4"/>
  <c r="C46" i="1"/>
  <c r="G46" i="1" s="1"/>
  <c r="F7" i="5"/>
  <c r="H20" i="3"/>
  <c r="C985" i="1"/>
  <c r="D407" i="4"/>
  <c r="F298" i="4"/>
  <c r="C293" i="1"/>
  <c r="D1329" i="1"/>
  <c r="I25" i="3"/>
  <c r="G638" i="1"/>
  <c r="H638" i="1"/>
  <c r="D1436" i="1"/>
  <c r="I29" i="3"/>
  <c r="F484" i="4"/>
  <c r="C478" i="1"/>
  <c r="F580" i="4"/>
  <c r="C574" i="1"/>
  <c r="G1438" i="1"/>
  <c r="H1438" i="1"/>
  <c r="D408" i="4"/>
  <c r="C345" i="1"/>
  <c r="F363" i="4"/>
  <c r="C358" i="1"/>
  <c r="I1478" i="1"/>
  <c r="E7" i="5"/>
  <c r="F224" i="4"/>
  <c r="C220" i="1"/>
  <c r="F529" i="4"/>
  <c r="D528" i="4"/>
  <c r="C523" i="1"/>
  <c r="I1462" i="1"/>
  <c r="F176" i="5"/>
  <c r="D175" i="5"/>
  <c r="H22" i="3"/>
  <c r="C1153" i="1"/>
  <c r="H27" i="3"/>
  <c r="C1408" i="1"/>
  <c r="F114" i="6"/>
  <c r="F78" i="5"/>
  <c r="C1056" i="1"/>
  <c r="D1435" i="1"/>
  <c r="I28" i="3"/>
  <c r="I21" i="3"/>
  <c r="D1046" i="1"/>
  <c r="G292" i="9"/>
  <c r="F206" i="5"/>
  <c r="C1183" i="1"/>
  <c r="F472" i="4"/>
  <c r="C466" i="1"/>
  <c r="E350" i="4"/>
  <c r="F350" i="4" s="1"/>
  <c r="D358" i="1"/>
  <c r="F215" i="4"/>
  <c r="C211" i="1"/>
  <c r="F7" i="4"/>
  <c r="D6" i="4"/>
  <c r="C3" i="1"/>
  <c r="D5" i="7"/>
  <c r="C1437" i="1"/>
  <c r="G248" i="1"/>
  <c r="H248" i="1"/>
  <c r="I1444" i="1"/>
  <c r="F12" i="5"/>
  <c r="C990" i="1"/>
  <c r="F129" i="6"/>
  <c r="C1423" i="1"/>
  <c r="D141" i="6"/>
  <c r="F89" i="6"/>
  <c r="C1383" i="1"/>
  <c r="H292" i="9"/>
  <c r="D1183" i="1"/>
  <c r="F567" i="4"/>
  <c r="C561" i="1"/>
  <c r="H1388" i="1"/>
  <c r="G1388" i="1"/>
  <c r="F196" i="4"/>
  <c r="C192" i="1"/>
  <c r="F263" i="4"/>
  <c r="C259" i="1"/>
  <c r="E6" i="4"/>
  <c r="F133" i="4"/>
  <c r="C129" i="1"/>
  <c r="D414" i="1"/>
  <c r="E165" i="9"/>
  <c r="B165" i="9" s="1"/>
  <c r="B191" i="9"/>
  <c r="F87" i="5"/>
  <c r="C1065" i="1"/>
  <c r="F134" i="5"/>
  <c r="C1112" i="1"/>
  <c r="G299" i="9"/>
  <c r="E299" i="9" s="1"/>
  <c r="F35" i="6"/>
  <c r="H25" i="3"/>
  <c r="C1329" i="1"/>
  <c r="F593" i="4"/>
  <c r="C587" i="1"/>
  <c r="F69" i="5"/>
  <c r="D68" i="5"/>
  <c r="C1047" i="1"/>
  <c r="E528" i="4"/>
  <c r="D523" i="1"/>
  <c r="F311" i="4"/>
  <c r="C306" i="1"/>
  <c r="G78" i="1"/>
  <c r="F421" i="4"/>
  <c r="D420" i="4"/>
  <c r="C415" i="1"/>
  <c r="I1474" i="1"/>
  <c r="E176" i="5"/>
  <c r="E151" i="4"/>
  <c r="I1450" i="1"/>
  <c r="G421" i="1"/>
  <c r="H421" i="1"/>
  <c r="I1446" i="1"/>
  <c r="I1476" i="1"/>
  <c r="G294" i="9" l="1"/>
  <c r="E294" i="9" s="1"/>
  <c r="B294" i="9" s="1"/>
  <c r="G295" i="9"/>
  <c r="E295" i="9" s="1"/>
  <c r="B295" i="9" s="1"/>
  <c r="K1432" i="9"/>
  <c r="C1517" i="1"/>
  <c r="G1517" i="1" s="1"/>
  <c r="D289" i="4"/>
  <c r="D291" i="4" s="1"/>
  <c r="C147" i="1"/>
  <c r="F151" i="4"/>
  <c r="G148" i="1"/>
  <c r="H148" i="1"/>
  <c r="G102" i="1"/>
  <c r="H46" i="1"/>
  <c r="E175" i="5"/>
  <c r="D1152" i="1" s="1"/>
  <c r="I22" i="3"/>
  <c r="D1153" i="1"/>
  <c r="G415" i="1"/>
  <c r="H415" i="1"/>
  <c r="H21" i="3"/>
  <c r="F68" i="5"/>
  <c r="C1046" i="1"/>
  <c r="E289" i="4"/>
  <c r="E290" i="4" s="1"/>
  <c r="D286" i="1" s="1"/>
  <c r="I17" i="3"/>
  <c r="D147" i="1"/>
  <c r="D635" i="4"/>
  <c r="F420" i="4"/>
  <c r="C414" i="1"/>
  <c r="G306" i="1"/>
  <c r="H306" i="1"/>
  <c r="H1329" i="1"/>
  <c r="G1329" i="1"/>
  <c r="G1112" i="1"/>
  <c r="H1112" i="1"/>
  <c r="G129" i="1"/>
  <c r="H129" i="1"/>
  <c r="H1423" i="1"/>
  <c r="G1423" i="1"/>
  <c r="H1437" i="1"/>
  <c r="G1437" i="1"/>
  <c r="E408" i="4"/>
  <c r="D403" i="1" s="1"/>
  <c r="D345" i="1"/>
  <c r="G345" i="1" s="1"/>
  <c r="E407" i="4"/>
  <c r="D402" i="1" s="1"/>
  <c r="G1056" i="1"/>
  <c r="H1056" i="1"/>
  <c r="F528" i="4"/>
  <c r="D636" i="4"/>
  <c r="C522" i="1"/>
  <c r="E6" i="5"/>
  <c r="I20" i="3"/>
  <c r="D985" i="1"/>
  <c r="G985" i="1"/>
  <c r="H985" i="1"/>
  <c r="E636" i="4"/>
  <c r="D630" i="1" s="1"/>
  <c r="D522" i="1"/>
  <c r="G192" i="1"/>
  <c r="H192" i="1"/>
  <c r="G561" i="1"/>
  <c r="H561" i="1"/>
  <c r="G1383" i="1"/>
  <c r="H1383" i="1"/>
  <c r="G297" i="9"/>
  <c r="E297" i="9" s="1"/>
  <c r="H29" i="3"/>
  <c r="C1436" i="1"/>
  <c r="G211" i="1"/>
  <c r="H211" i="1"/>
  <c r="G466" i="1"/>
  <c r="H466" i="1"/>
  <c r="E292" i="9"/>
  <c r="B292" i="9" s="1"/>
  <c r="G1153" i="1"/>
  <c r="H1153" i="1"/>
  <c r="G478" i="1"/>
  <c r="H478" i="1"/>
  <c r="G293" i="1"/>
  <c r="H293" i="1"/>
  <c r="G1047" i="1"/>
  <c r="H1047" i="1"/>
  <c r="G587" i="1"/>
  <c r="H587" i="1"/>
  <c r="G1065" i="1"/>
  <c r="H1065" i="1"/>
  <c r="E412" i="4"/>
  <c r="I16" i="3"/>
  <c r="D2" i="1"/>
  <c r="G990" i="1"/>
  <c r="H990" i="1"/>
  <c r="G3" i="1"/>
  <c r="H3" i="1"/>
  <c r="G220" i="1"/>
  <c r="H220" i="1"/>
  <c r="G358" i="1"/>
  <c r="H358" i="1"/>
  <c r="F408" i="4"/>
  <c r="C403" i="1"/>
  <c r="D6" i="5"/>
  <c r="E298" i="9"/>
  <c r="B299" i="9"/>
  <c r="E635" i="4"/>
  <c r="D629" i="1" s="1"/>
  <c r="G259" i="1"/>
  <c r="H259" i="1"/>
  <c r="F141" i="6"/>
  <c r="H28" i="3"/>
  <c r="C1435" i="1"/>
  <c r="D412" i="4"/>
  <c r="F6" i="4"/>
  <c r="H16" i="3"/>
  <c r="C2" i="1"/>
  <c r="G1183" i="1"/>
  <c r="H1183" i="1"/>
  <c r="E19" i="9"/>
  <c r="G1408" i="1"/>
  <c r="H1408" i="1"/>
  <c r="F175" i="5"/>
  <c r="C1152" i="1"/>
  <c r="G523" i="1"/>
  <c r="H523" i="1"/>
  <c r="G574" i="1"/>
  <c r="H574" i="1"/>
  <c r="F407" i="4"/>
  <c r="C402" i="1"/>
  <c r="H345" i="1" l="1"/>
  <c r="G147" i="1"/>
  <c r="H1517" i="1"/>
  <c r="H11" i="3"/>
  <c r="N3" i="9" s="1"/>
  <c r="E293" i="9"/>
  <c r="D290" i="4"/>
  <c r="F290" i="4" s="1"/>
  <c r="C285" i="1"/>
  <c r="D413" i="4"/>
  <c r="D640" i="4" s="1"/>
  <c r="H147" i="1"/>
  <c r="F289" i="4"/>
  <c r="G1435" i="1"/>
  <c r="H1435" i="1"/>
  <c r="G403" i="1"/>
  <c r="H403" i="1"/>
  <c r="H276" i="9"/>
  <c r="D984" i="1"/>
  <c r="F635" i="4"/>
  <c r="C629" i="1"/>
  <c r="G1046" i="1"/>
  <c r="H1046" i="1"/>
  <c r="G1152" i="1"/>
  <c r="H1152" i="1"/>
  <c r="E639" i="4"/>
  <c r="D407" i="1"/>
  <c r="B297" i="9"/>
  <c r="E296" i="9"/>
  <c r="I10" i="3" s="1"/>
  <c r="G522" i="1"/>
  <c r="H522" i="1"/>
  <c r="H9" i="3"/>
  <c r="G402" i="1"/>
  <c r="H402" i="1"/>
  <c r="F291" i="4"/>
  <c r="C287" i="1"/>
  <c r="F636" i="4"/>
  <c r="C630" i="1"/>
  <c r="G414" i="1"/>
  <c r="H414" i="1"/>
  <c r="G2" i="1"/>
  <c r="H2" i="1"/>
  <c r="D639" i="4"/>
  <c r="F412" i="4"/>
  <c r="C407" i="1"/>
  <c r="G282" i="9"/>
  <c r="E282" i="9" s="1"/>
  <c r="B282" i="9" s="1"/>
  <c r="G276" i="9"/>
  <c r="E276" i="9" s="1"/>
  <c r="F6" i="5"/>
  <c r="C984" i="1"/>
  <c r="G1436" i="1"/>
  <c r="H1436" i="1"/>
  <c r="E413" i="4"/>
  <c r="E291" i="4"/>
  <c r="D287" i="1" s="1"/>
  <c r="D285" i="1"/>
  <c r="H285" i="1" s="1"/>
  <c r="I11" i="3" l="1"/>
  <c r="D414" i="4"/>
  <c r="F414" i="4" s="1"/>
  <c r="C286" i="1"/>
  <c r="H286" i="1" s="1"/>
  <c r="D415" i="4"/>
  <c r="F413" i="4"/>
  <c r="C408" i="1"/>
  <c r="E275" i="9"/>
  <c r="B276" i="9"/>
  <c r="E640" i="4"/>
  <c r="E641" i="4" s="1"/>
  <c r="E415" i="4"/>
  <c r="D410" i="1" s="1"/>
  <c r="D408" i="1"/>
  <c r="G285" i="1"/>
  <c r="G630" i="1"/>
  <c r="H630" i="1"/>
  <c r="E414" i="4"/>
  <c r="D409" i="1" s="1"/>
  <c r="D633" i="1"/>
  <c r="D642" i="4"/>
  <c r="C634" i="1"/>
  <c r="K3" i="9"/>
  <c r="I9" i="3"/>
  <c r="G629" i="1"/>
  <c r="H629" i="1"/>
  <c r="D641" i="4"/>
  <c r="F639" i="4"/>
  <c r="C633" i="1"/>
  <c r="G287" i="1"/>
  <c r="H287" i="1"/>
  <c r="H8" i="3"/>
  <c r="G984" i="1"/>
  <c r="H984" i="1"/>
  <c r="G407" i="1"/>
  <c r="H407" i="1"/>
  <c r="F640" i="4" l="1"/>
  <c r="H408" i="1"/>
  <c r="F415" i="4"/>
  <c r="G286" i="1"/>
  <c r="G408" i="1"/>
  <c r="C409" i="1"/>
  <c r="G409" i="1" s="1"/>
  <c r="C410" i="1"/>
  <c r="G410" i="1" s="1"/>
  <c r="D646" i="4"/>
  <c r="C636" i="1"/>
  <c r="M3" i="9"/>
  <c r="I8" i="3"/>
  <c r="D645" i="4"/>
  <c r="F641" i="4"/>
  <c r="C635" i="1"/>
  <c r="E642" i="4"/>
  <c r="F642" i="4" s="1"/>
  <c r="D634" i="1"/>
  <c r="G634" i="1" s="1"/>
  <c r="G633" i="1"/>
  <c r="H633" i="1"/>
  <c r="D635" i="1"/>
  <c r="H634" i="1" l="1"/>
  <c r="E645" i="4"/>
  <c r="I18" i="3" s="1"/>
  <c r="H409" i="1"/>
  <c r="H410" i="1"/>
  <c r="G635" i="1"/>
  <c r="H635" i="1"/>
  <c r="H19" i="3"/>
  <c r="C640" i="1"/>
  <c r="F645" i="4"/>
  <c r="H18" i="3"/>
  <c r="C639" i="1"/>
  <c r="E646" i="4"/>
  <c r="F646" i="4" s="1"/>
  <c r="D636" i="1"/>
  <c r="D639" i="1" l="1"/>
  <c r="G639" i="1" s="1"/>
  <c r="I19" i="3"/>
  <c r="D640" i="1"/>
  <c r="G640" i="1" s="1"/>
  <c r="H7" i="3"/>
  <c r="H636" i="1"/>
  <c r="G636" i="1"/>
  <c r="H639" i="1" l="1"/>
  <c r="H640" i="1"/>
  <c r="J3" i="9"/>
  <c r="I7" i="3"/>
  <c r="M272" i="9" l="1"/>
  <c r="L272" i="9"/>
  <c r="H18" i="9"/>
  <c r="G18" i="9"/>
  <c r="L15" i="9"/>
  <c r="K5" i="9"/>
  <c r="H17" i="9"/>
  <c r="I11" i="9"/>
  <c r="M16" i="9"/>
  <c r="K13" i="9"/>
  <c r="J10" i="9"/>
  <c r="I7" i="9"/>
  <c r="J6" i="9"/>
  <c r="K9" i="9"/>
  <c r="I8" i="9"/>
  <c r="M15" i="9"/>
  <c r="K7" i="9"/>
  <c r="J12" i="9"/>
  <c r="J9" i="9"/>
  <c r="H15" i="9"/>
  <c r="L16" i="9"/>
  <c r="F16" i="9" s="1"/>
  <c r="K10" i="9"/>
  <c r="G16" i="9"/>
  <c r="J8" i="9"/>
  <c r="G15" i="9"/>
  <c r="I13" i="9"/>
  <c r="K6" i="9"/>
  <c r="J11" i="9"/>
  <c r="I17" i="9"/>
  <c r="I9" i="9"/>
  <c r="H16" i="9"/>
  <c r="J5" i="9"/>
  <c r="G17" i="9"/>
  <c r="J7" i="9"/>
  <c r="I12" i="9"/>
  <c r="I5" i="9"/>
  <c r="K11" i="9"/>
  <c r="J17" i="9"/>
  <c r="I6" i="9"/>
  <c r="K12" i="9"/>
  <c r="K8" i="9"/>
  <c r="J13" i="9"/>
  <c r="E18" i="9" l="1"/>
  <c r="B18" i="9" s="1"/>
  <c r="F272" i="9"/>
  <c r="B272" i="9" s="1"/>
  <c r="E5" i="9"/>
  <c r="B5" i="9" s="1"/>
  <c r="E9" i="9"/>
  <c r="B9" i="9" s="1"/>
  <c r="E15" i="9"/>
  <c r="E7" i="9"/>
  <c r="B7" i="9" s="1"/>
  <c r="E11" i="9"/>
  <c r="B11" i="9" s="1"/>
  <c r="E6" i="9"/>
  <c r="B6" i="9" s="1"/>
  <c r="E12" i="9"/>
  <c r="B12" i="9" s="1"/>
  <c r="E16" i="9"/>
  <c r="B16" i="9" s="1"/>
  <c r="E8" i="9"/>
  <c r="B8" i="9" s="1"/>
  <c r="E10" i="9"/>
  <c r="B10" i="9" s="1"/>
  <c r="E13" i="9"/>
  <c r="B13" i="9" s="1"/>
  <c r="F19" i="9"/>
  <c r="E17" i="9"/>
  <c r="B17" i="9" s="1"/>
  <c r="F15" i="9"/>
  <c r="F14" i="9" s="1"/>
  <c r="E14" i="9" l="1"/>
  <c r="F3" i="9"/>
  <c r="B15" i="9"/>
  <c r="E4" i="9"/>
  <c r="E3" i="9" l="1"/>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<sst xmlns="http://schemas.openxmlformats.org/spreadsheetml/2006/main" count="4312" uniqueCount="3393">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</sst>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116093113</v>
      </c>
      <c r="D2" s="6">
        <f>'PR-RAS'!E6</f>
        <v>112074953.24000001</v>
      </c>
      <c r="E2" s="6">
        <v>0</v>
      </c>
      <c r="F2" s="6">
        <v>0</v>
      </c>
      <c r="G2" s="7">
        <f t="shared" ref="G2:G264" si="0">(B2/1000)*(C2*1+D2*2)</f>
        <v>340243.01948000002</v>
      </c>
      <c r="H2" s="7">
        <f t="shared" ref="H2:H264" si="1">ABS(C2-ROUND(C2,0))+ABS(D2-ROUND(D2,0))</f>
        <v>0.24000000953674316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49346620</v>
      </c>
      <c r="D3" s="1">
        <f>'PR-RAS'!E7</f>
        <v>55941779.259999998</v>
      </c>
      <c r="E3" s="1">
        <v>0</v>
      </c>
      <c r="F3" s="1">
        <v>0</v>
      </c>
      <c r="G3" s="2">
        <f t="shared" si="0"/>
        <v>322460.35703999997</v>
      </c>
      <c r="H3" s="2">
        <f t="shared" si="1"/>
        <v>0.25999999791383743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45810910</v>
      </c>
      <c r="D4" s="1">
        <f>'PR-RAS'!E8</f>
        <v>51600992.039999999</v>
      </c>
      <c r="E4" s="1">
        <v>0</v>
      </c>
      <c r="F4" s="1">
        <v>0</v>
      </c>
      <c r="G4" s="2">
        <f t="shared" si="0"/>
        <v>447038.68223999994</v>
      </c>
      <c r="H4" s="2">
        <f t="shared" si="1"/>
        <v>3.9999999105930328E-2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42129821</v>
      </c>
      <c r="D5" s="1">
        <f>'PR-RAS'!E9</f>
        <v>46360030.939999998</v>
      </c>
      <c r="E5" s="1">
        <v>0</v>
      </c>
      <c r="F5" s="1">
        <v>0</v>
      </c>
      <c r="G5" s="2">
        <f t="shared" si="0"/>
        <v>539399.53151999996</v>
      </c>
      <c r="H5" s="2">
        <f t="shared" si="1"/>
        <v>6.0000002384185791E-2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5236060</v>
      </c>
      <c r="D6" s="1">
        <f>'PR-RAS'!E10</f>
        <v>5232629.75</v>
      </c>
      <c r="E6" s="1">
        <v>0</v>
      </c>
      <c r="F6" s="1">
        <v>0</v>
      </c>
      <c r="G6" s="2">
        <f t="shared" si="0"/>
        <v>78506.597500000003</v>
      </c>
      <c r="H6" s="2">
        <f t="shared" si="1"/>
        <v>0.25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1702017</v>
      </c>
      <c r="D7" s="1">
        <f>'PR-RAS'!E11</f>
        <v>2227056.4500000002</v>
      </c>
      <c r="E7" s="1">
        <v>0</v>
      </c>
      <c r="F7" s="1">
        <v>0</v>
      </c>
      <c r="G7" s="2">
        <f t="shared" si="0"/>
        <v>36936.779399999999</v>
      </c>
      <c r="H7" s="2">
        <f t="shared" si="1"/>
        <v>0.45000000018626451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2887985</v>
      </c>
      <c r="D8" s="1">
        <f>'PR-RAS'!E12</f>
        <v>4127401.87</v>
      </c>
      <c r="E8" s="1">
        <v>0</v>
      </c>
      <c r="F8" s="1">
        <v>0</v>
      </c>
      <c r="G8" s="2">
        <f t="shared" si="0"/>
        <v>77999.521179999996</v>
      </c>
      <c r="H8" s="2">
        <f t="shared" si="1"/>
        <v>0.12999999988824129</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1794014</v>
      </c>
      <c r="D9" s="1">
        <f>'PR-RAS'!E13</f>
        <v>1758589.4</v>
      </c>
      <c r="E9" s="1">
        <v>0</v>
      </c>
      <c r="F9" s="1">
        <v>0</v>
      </c>
      <c r="G9" s="2">
        <f t="shared" si="0"/>
        <v>42489.542399999998</v>
      </c>
      <c r="H9" s="2">
        <f t="shared" si="1"/>
        <v>0.39999999990686774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7604</v>
      </c>
      <c r="D10" s="1">
        <f>'PR-RAS'!E14</f>
        <v>3468.2</v>
      </c>
      <c r="E10" s="1">
        <v>0</v>
      </c>
      <c r="F10" s="1">
        <v>0</v>
      </c>
      <c r="G10" s="2">
        <f t="shared" si="0"/>
        <v>130.86359999999999</v>
      </c>
      <c r="H10" s="2">
        <f t="shared" si="1"/>
        <v>0.1999999999998181</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7946591</v>
      </c>
      <c r="D11" s="1">
        <f>'PR-RAS'!E15</f>
        <v>8108184.5700000003</v>
      </c>
      <c r="E11" s="1">
        <v>0</v>
      </c>
      <c r="F11" s="1">
        <v>0</v>
      </c>
      <c r="G11" s="2">
        <f t="shared" si="0"/>
        <v>241629.60140000001</v>
      </c>
      <c r="H11" s="2">
        <f t="shared" si="1"/>
        <v>0.42999999970197678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3166673</v>
      </c>
      <c r="D19" s="1">
        <f>'PR-RAS'!E23</f>
        <v>4117769.98</v>
      </c>
      <c r="E19" s="1">
        <v>0</v>
      </c>
      <c r="F19" s="1">
        <v>0</v>
      </c>
      <c r="G19" s="2">
        <f t="shared" si="0"/>
        <v>205239.83327999999</v>
      </c>
      <c r="H19" s="2">
        <f t="shared" si="1"/>
        <v>2.0000000018626451E-2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3166673</v>
      </c>
      <c r="D23" s="1">
        <f>'PR-RAS'!E27</f>
        <v>4117769.98</v>
      </c>
      <c r="E23" s="1">
        <v>0</v>
      </c>
      <c r="F23" s="1">
        <v>0</v>
      </c>
      <c r="G23" s="2">
        <f t="shared" si="0"/>
        <v>250848.68512000001</v>
      </c>
      <c r="H23" s="2">
        <f t="shared" si="1"/>
        <v>2.0000000018626451E-2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369037</v>
      </c>
      <c r="D25" s="1">
        <f>'PR-RAS'!E29</f>
        <v>223017.24</v>
      </c>
      <c r="E25" s="1">
        <v>0</v>
      </c>
      <c r="F25" s="1">
        <v>0</v>
      </c>
      <c r="G25" s="2">
        <f t="shared" si="0"/>
        <v>19561.715520000002</v>
      </c>
      <c r="H25" s="2">
        <f t="shared" si="1"/>
        <v>0.23999999999068677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348256</v>
      </c>
      <c r="D27" s="1">
        <f>'PR-RAS'!E31</f>
        <v>192894.61</v>
      </c>
      <c r="E27" s="1">
        <v>0</v>
      </c>
      <c r="F27" s="1">
        <v>0</v>
      </c>
      <c r="G27" s="2">
        <f t="shared" si="0"/>
        <v>19085.175719999999</v>
      </c>
      <c r="H27" s="2">
        <f t="shared" si="1"/>
        <v>0.39000000001396984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20781</v>
      </c>
      <c r="D29" s="1">
        <f>'PR-RAS'!E33</f>
        <v>30122.63</v>
      </c>
      <c r="E29" s="1">
        <v>0</v>
      </c>
      <c r="F29" s="1">
        <v>0</v>
      </c>
      <c r="G29" s="2">
        <f t="shared" si="0"/>
        <v>2268.7352800000003</v>
      </c>
      <c r="H29" s="2">
        <f t="shared" si="1"/>
        <v>0.36999999999898137</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49894898</v>
      </c>
      <c r="D46" s="1">
        <f>'PR-RAS'!E50</f>
        <v>40999314.860000007</v>
      </c>
      <c r="E46" s="1">
        <v>0</v>
      </c>
      <c r="F46" s="1">
        <v>0</v>
      </c>
      <c r="G46" s="2">
        <f t="shared" si="0"/>
        <v>5935208.7474000007</v>
      </c>
      <c r="H46" s="2">
        <f t="shared" si="1"/>
        <v>0.13999999314546585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5751705</v>
      </c>
      <c r="D50" s="1">
        <f>'PR-RAS'!E54</f>
        <v>1036848.92</v>
      </c>
      <c r="E50" s="1">
        <v>0</v>
      </c>
      <c r="F50" s="1">
        <v>0</v>
      </c>
      <c r="G50" s="2">
        <f t="shared" si="0"/>
        <v>383444.73916</v>
      </c>
      <c r="H50" s="2">
        <f t="shared" si="1"/>
        <v>7.9999999958090484E-2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5751705</v>
      </c>
      <c r="D54" s="1">
        <f>'PR-RAS'!E58</f>
        <v>1036848.92</v>
      </c>
      <c r="E54" s="1">
        <v>0</v>
      </c>
      <c r="F54" s="1">
        <v>0</v>
      </c>
      <c r="G54" s="2">
        <f t="shared" si="0"/>
        <v>414746.35051999998</v>
      </c>
      <c r="H54" s="2">
        <f t="shared" si="1"/>
        <v>7.9999999958090484E-2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19701935</v>
      </c>
      <c r="D55" s="1">
        <f>'PR-RAS'!E59</f>
        <v>17961823.09</v>
      </c>
      <c r="E55" s="1">
        <v>0</v>
      </c>
      <c r="F55" s="1">
        <v>0</v>
      </c>
      <c r="G55" s="2">
        <f t="shared" si="0"/>
        <v>3003781.3837199998</v>
      </c>
      <c r="H55" s="2">
        <f t="shared" si="1"/>
        <v>8.9999999850988388E-2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16246704</v>
      </c>
      <c r="D56" s="1">
        <f>'PR-RAS'!E60</f>
        <v>14907655.67</v>
      </c>
      <c r="E56" s="1">
        <v>0</v>
      </c>
      <c r="F56" s="1">
        <v>0</v>
      </c>
      <c r="G56" s="2">
        <f t="shared" si="0"/>
        <v>2533410.8437000001</v>
      </c>
      <c r="H56" s="2">
        <f t="shared" si="1"/>
        <v>0.33000000007450581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3455231</v>
      </c>
      <c r="D57" s="1">
        <f>'PR-RAS'!E61</f>
        <v>3054167.42</v>
      </c>
      <c r="E57" s="1">
        <v>0</v>
      </c>
      <c r="F57" s="1">
        <v>0</v>
      </c>
      <c r="G57" s="2">
        <f t="shared" si="0"/>
        <v>535559.68703999999</v>
      </c>
      <c r="H57" s="2">
        <f t="shared" si="1"/>
        <v>0.41999999992549419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1884085</v>
      </c>
      <c r="D58" s="1">
        <f>'PR-RAS'!E62</f>
        <v>2183455.44</v>
      </c>
      <c r="E58" s="1">
        <v>0</v>
      </c>
      <c r="F58" s="1">
        <v>0</v>
      </c>
      <c r="G58" s="2">
        <f t="shared" si="0"/>
        <v>356306.76516000001</v>
      </c>
      <c r="H58" s="2">
        <f t="shared" si="1"/>
        <v>0.43999999994412065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1884085</v>
      </c>
      <c r="D59" s="1">
        <f>'PR-RAS'!E63</f>
        <v>2183455.44</v>
      </c>
      <c r="E59" s="1">
        <v>0</v>
      </c>
      <c r="F59" s="1">
        <v>0</v>
      </c>
      <c r="G59" s="2">
        <f t="shared" si="0"/>
        <v>362557.76104000001</v>
      </c>
      <c r="H59" s="2">
        <f t="shared" si="1"/>
        <v>0.43999999994412065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5998890</v>
      </c>
      <c r="D61" s="1">
        <f>'PR-RAS'!E65</f>
        <v>5842039.9000000004</v>
      </c>
      <c r="E61" s="1">
        <v>0</v>
      </c>
      <c r="F61" s="1">
        <v>0</v>
      </c>
      <c r="G61" s="2">
        <f t="shared" si="0"/>
        <v>1060978.1880000001</v>
      </c>
      <c r="H61" s="2">
        <f t="shared" si="1"/>
        <v>9.999999962747097E-2</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5998890</v>
      </c>
      <c r="D62" s="1">
        <f>'PR-RAS'!E66</f>
        <v>5842039.9000000004</v>
      </c>
      <c r="E62" s="1">
        <v>0</v>
      </c>
      <c r="F62" s="1">
        <v>0</v>
      </c>
      <c r="G62" s="2">
        <f t="shared" si="0"/>
        <v>1078661.1577999999</v>
      </c>
      <c r="H62" s="2">
        <f t="shared" si="1"/>
        <v>9.999999962747097E-2</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16469555</v>
      </c>
      <c r="D70" s="1">
        <f>'PR-RAS'!E74</f>
        <v>13945181.950000001</v>
      </c>
      <c r="E70" s="1">
        <v>0</v>
      </c>
      <c r="F70" s="1">
        <v>0</v>
      </c>
      <c r="G70" s="2">
        <f t="shared" si="0"/>
        <v>3060834.4041000009</v>
      </c>
      <c r="H70" s="2">
        <f t="shared" si="1"/>
        <v>4.999999888241291E-2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4005601</v>
      </c>
      <c r="D71" s="1">
        <f>'PR-RAS'!E75</f>
        <v>1487600.39</v>
      </c>
      <c r="E71" s="1">
        <v>0</v>
      </c>
      <c r="F71" s="1">
        <v>0</v>
      </c>
      <c r="G71" s="2">
        <f t="shared" si="0"/>
        <v>488656.12459999998</v>
      </c>
      <c r="H71" s="2">
        <f t="shared" si="1"/>
        <v>0.38999999989755452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12463954</v>
      </c>
      <c r="D72" s="1">
        <f>'PR-RAS'!E76</f>
        <v>12457581.560000001</v>
      </c>
      <c r="E72" s="1">
        <v>0</v>
      </c>
      <c r="F72" s="1">
        <v>0</v>
      </c>
      <c r="G72" s="2">
        <f t="shared" si="0"/>
        <v>2653917.3155200002</v>
      </c>
      <c r="H72" s="2">
        <f t="shared" si="1"/>
        <v>0.43999999947845936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88728</v>
      </c>
      <c r="D73" s="1">
        <f>'PR-RAS'!E77</f>
        <v>29965.56</v>
      </c>
      <c r="E73" s="1">
        <v>0</v>
      </c>
      <c r="F73" s="1">
        <v>0</v>
      </c>
      <c r="G73" s="2">
        <f t="shared" si="0"/>
        <v>10703.456639999999</v>
      </c>
      <c r="H73" s="2">
        <f t="shared" si="1"/>
        <v>0.43999999999869033</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88728</v>
      </c>
      <c r="D76" s="1">
        <f>'PR-RAS'!E80</f>
        <v>29965.56</v>
      </c>
      <c r="E76" s="1">
        <v>0</v>
      </c>
      <c r="F76" s="1">
        <v>0</v>
      </c>
      <c r="G76" s="2">
        <f t="shared" si="0"/>
        <v>11149.433999999999</v>
      </c>
      <c r="H76" s="2">
        <f t="shared" si="1"/>
        <v>0.43999999999869033</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3999277</v>
      </c>
      <c r="D78" s="1">
        <f>'PR-RAS'!E82</f>
        <v>3549292.5</v>
      </c>
      <c r="E78" s="1">
        <v>0</v>
      </c>
      <c r="F78" s="1">
        <v>0</v>
      </c>
      <c r="G78" s="2">
        <f t="shared" si="0"/>
        <v>854535.37399999995</v>
      </c>
      <c r="H78" s="2">
        <f t="shared" si="1"/>
        <v>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7775</v>
      </c>
      <c r="D79" s="1">
        <f>'PR-RAS'!E83</f>
        <v>1292.99</v>
      </c>
      <c r="E79" s="1">
        <v>0</v>
      </c>
      <c r="F79" s="1">
        <v>0</v>
      </c>
      <c r="G79" s="2">
        <f t="shared" si="0"/>
        <v>808.15643999999998</v>
      </c>
      <c r="H79" s="2">
        <f t="shared" si="1"/>
        <v>9.9999999999909051E-3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28</v>
      </c>
      <c r="D81" s="1">
        <f>'PR-RAS'!E85</f>
        <v>15.35</v>
      </c>
      <c r="E81" s="1">
        <v>0</v>
      </c>
      <c r="F81" s="1">
        <v>0</v>
      </c>
      <c r="G81" s="2">
        <f t="shared" si="0"/>
        <v>4.6960000000000006</v>
      </c>
      <c r="H81" s="2">
        <f t="shared" si="1"/>
        <v>0.34999999999999964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7747</v>
      </c>
      <c r="D82" s="1">
        <f>'PR-RAS'!E86</f>
        <v>1277.6400000000001</v>
      </c>
      <c r="E82" s="1">
        <v>0</v>
      </c>
      <c r="F82" s="1">
        <v>0</v>
      </c>
      <c r="G82" s="2">
        <f t="shared" si="0"/>
        <v>834.48468000000003</v>
      </c>
      <c r="H82" s="2">
        <f t="shared" si="1"/>
        <v>0.35999999999989996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3991502</v>
      </c>
      <c r="D87" s="1">
        <f>'PR-RAS'!E91</f>
        <v>3547999.51</v>
      </c>
      <c r="E87" s="1">
        <v>0</v>
      </c>
      <c r="F87" s="1">
        <v>0</v>
      </c>
      <c r="G87" s="2">
        <f t="shared" si="0"/>
        <v>953525.08771999984</v>
      </c>
      <c r="H87" s="2">
        <f t="shared" si="1"/>
        <v>0.49000000022351742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655788</v>
      </c>
      <c r="D88" s="1">
        <f>'PR-RAS'!E92</f>
        <v>433087.63</v>
      </c>
      <c r="E88" s="1">
        <v>0</v>
      </c>
      <c r="F88" s="1">
        <v>0</v>
      </c>
      <c r="G88" s="2">
        <f t="shared" si="0"/>
        <v>132410.80361999999</v>
      </c>
      <c r="H88" s="2">
        <f t="shared" si="1"/>
        <v>0.36999999999534339</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2675730</v>
      </c>
      <c r="D89" s="1">
        <f>'PR-RAS'!E93</f>
        <v>2444465.16</v>
      </c>
      <c r="E89" s="1">
        <v>0</v>
      </c>
      <c r="F89" s="1">
        <v>0</v>
      </c>
      <c r="G89" s="2">
        <f t="shared" si="0"/>
        <v>665690.10815999995</v>
      </c>
      <c r="H89" s="2">
        <f t="shared" si="1"/>
        <v>0.16000000014901161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659984</v>
      </c>
      <c r="D90" s="1">
        <f>'PR-RAS'!E94</f>
        <v>670446.72</v>
      </c>
      <c r="E90" s="1">
        <v>0</v>
      </c>
      <c r="F90" s="1">
        <v>0</v>
      </c>
      <c r="G90" s="2">
        <f t="shared" si="0"/>
        <v>178078.09216</v>
      </c>
      <c r="H90" s="2">
        <f t="shared" si="1"/>
        <v>0.28000000002793968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11856713</v>
      </c>
      <c r="D102" s="1">
        <f>'PR-RAS'!E106</f>
        <v>10764865.42</v>
      </c>
      <c r="E102" s="1">
        <v>0</v>
      </c>
      <c r="F102" s="1">
        <v>0</v>
      </c>
      <c r="G102" s="2">
        <f t="shared" si="0"/>
        <v>3372030.8278400004</v>
      </c>
      <c r="H102" s="2">
        <f t="shared" si="1"/>
        <v>0.41999999992549419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449040</v>
      </c>
      <c r="D103" s="1">
        <f>'PR-RAS'!E107</f>
        <v>411949.01999999996</v>
      </c>
      <c r="E103" s="1">
        <v>0</v>
      </c>
      <c r="F103" s="1">
        <v>0</v>
      </c>
      <c r="G103" s="2">
        <f t="shared" si="0"/>
        <v>129839.68007999999</v>
      </c>
      <c r="H103" s="2">
        <f t="shared" si="1"/>
        <v>1.9999999960418791E-2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158747</v>
      </c>
      <c r="D105" s="1">
        <f>'PR-RAS'!E109</f>
        <v>263670</v>
      </c>
      <c r="E105" s="1">
        <v>0</v>
      </c>
      <c r="F105" s="1">
        <v>0</v>
      </c>
      <c r="G105" s="2">
        <f t="shared" si="0"/>
        <v>71353.047999999995</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254095</v>
      </c>
      <c r="D106" s="1">
        <f>'PR-RAS'!E110</f>
        <v>97812.22</v>
      </c>
      <c r="E106" s="1">
        <v>0</v>
      </c>
      <c r="F106" s="1">
        <v>0</v>
      </c>
      <c r="G106" s="2">
        <f t="shared" si="0"/>
        <v>47220.5412</v>
      </c>
      <c r="H106" s="2">
        <f t="shared" si="1"/>
        <v>0.22000000000116415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36198</v>
      </c>
      <c r="D107" s="1">
        <f>'PR-RAS'!E111</f>
        <v>50466.8</v>
      </c>
      <c r="E107" s="1">
        <v>0</v>
      </c>
      <c r="F107" s="1">
        <v>0</v>
      </c>
      <c r="G107" s="2">
        <f t="shared" si="0"/>
        <v>14535.9496</v>
      </c>
      <c r="H107" s="2">
        <f t="shared" si="1"/>
        <v>0.19999999999708962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864274</v>
      </c>
      <c r="D108" s="1">
        <f>'PR-RAS'!E112</f>
        <v>497801.35</v>
      </c>
      <c r="E108" s="1">
        <v>0</v>
      </c>
      <c r="F108" s="1">
        <v>0</v>
      </c>
      <c r="G108" s="2">
        <f t="shared" si="0"/>
        <v>199006.8069</v>
      </c>
      <c r="H108" s="2">
        <f t="shared" si="1"/>
        <v>0.34999999997671694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11092</v>
      </c>
      <c r="D110" s="1">
        <f>'PR-RAS'!E114</f>
        <v>41904.51</v>
      </c>
      <c r="E110" s="1">
        <v>0</v>
      </c>
      <c r="F110" s="1">
        <v>0</v>
      </c>
      <c r="G110" s="2">
        <f t="shared" si="0"/>
        <v>10344.21118</v>
      </c>
      <c r="H110" s="2">
        <f t="shared" si="1"/>
        <v>0.48999999999796273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384828</v>
      </c>
      <c r="D111" s="1">
        <f>'PR-RAS'!E115</f>
        <v>11430.02</v>
      </c>
      <c r="E111" s="1">
        <v>0</v>
      </c>
      <c r="F111" s="1">
        <v>0</v>
      </c>
      <c r="G111" s="2">
        <f t="shared" si="0"/>
        <v>44845.684399999998</v>
      </c>
      <c r="H111" s="2">
        <f t="shared" si="1"/>
        <v>2.0000000000436557E-2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468354</v>
      </c>
      <c r="D113" s="1">
        <f>'PR-RAS'!E117</f>
        <v>444466.82</v>
      </c>
      <c r="E113" s="1">
        <v>0</v>
      </c>
      <c r="F113" s="1">
        <v>0</v>
      </c>
      <c r="G113" s="2">
        <f t="shared" si="0"/>
        <v>152016.21568000002</v>
      </c>
      <c r="H113" s="2">
        <f t="shared" si="1"/>
        <v>0.17999999999301508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10543399</v>
      </c>
      <c r="D116" s="1">
        <f>'PR-RAS'!E120</f>
        <v>9855115.0500000007</v>
      </c>
      <c r="E116" s="1">
        <v>0</v>
      </c>
      <c r="F116" s="1">
        <v>0</v>
      </c>
      <c r="G116" s="2">
        <f t="shared" si="0"/>
        <v>3479167.3465000005</v>
      </c>
      <c r="H116" s="2">
        <f t="shared" si="1"/>
        <v>5.000000074505806E-2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1105990</v>
      </c>
      <c r="D117" s="1">
        <f>'PR-RAS'!E121</f>
        <v>1152360.3899999999</v>
      </c>
      <c r="E117" s="1">
        <v>0</v>
      </c>
      <c r="F117" s="1">
        <v>0</v>
      </c>
      <c r="G117" s="2">
        <f t="shared" si="0"/>
        <v>395642.45048</v>
      </c>
      <c r="H117" s="2">
        <f t="shared" si="1"/>
        <v>0.38999999989755452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9437409</v>
      </c>
      <c r="D118" s="1">
        <f>'PR-RAS'!E122</f>
        <v>8702754.6600000001</v>
      </c>
      <c r="E118" s="1">
        <v>0</v>
      </c>
      <c r="F118" s="1">
        <v>0</v>
      </c>
      <c r="G118" s="2">
        <f t="shared" si="0"/>
        <v>3140621.4434400001</v>
      </c>
      <c r="H118" s="2">
        <f t="shared" si="1"/>
        <v>0.33999999985098839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964100</v>
      </c>
      <c r="D120" s="1">
        <f>'PR-RAS'!E124</f>
        <v>768341.27</v>
      </c>
      <c r="E120" s="1">
        <v>0</v>
      </c>
      <c r="F120" s="1">
        <v>0</v>
      </c>
      <c r="G120" s="2">
        <f t="shared" si="0"/>
        <v>297593.12225999997</v>
      </c>
      <c r="H120" s="2">
        <f t="shared" si="1"/>
        <v>0.27000000001862645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799100</v>
      </c>
      <c r="D121" s="1">
        <f>'PR-RAS'!E125</f>
        <v>670841.27</v>
      </c>
      <c r="E121" s="1">
        <v>0</v>
      </c>
      <c r="F121" s="1">
        <v>0</v>
      </c>
      <c r="G121" s="2">
        <f t="shared" si="0"/>
        <v>256893.90479999999</v>
      </c>
      <c r="H121" s="2">
        <f t="shared" si="1"/>
        <v>0.27000000001862645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2766</v>
      </c>
      <c r="D122" s="1">
        <f>'PR-RAS'!E126</f>
        <v>11092.91</v>
      </c>
      <c r="E122" s="1">
        <v>0</v>
      </c>
      <c r="F122" s="1">
        <v>0</v>
      </c>
      <c r="G122" s="2">
        <f t="shared" si="0"/>
        <v>3019.17022</v>
      </c>
      <c r="H122" s="2">
        <f t="shared" si="1"/>
        <v>9.0000000000145519E-2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796334</v>
      </c>
      <c r="D123" s="1">
        <f>'PR-RAS'!E127</f>
        <v>659748.36</v>
      </c>
      <c r="E123" s="1">
        <v>0</v>
      </c>
      <c r="F123" s="1">
        <v>0</v>
      </c>
      <c r="G123" s="2">
        <f t="shared" si="0"/>
        <v>258131.34783999997</v>
      </c>
      <c r="H123" s="2">
        <f t="shared" si="1"/>
        <v>0.35999999998603016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165000</v>
      </c>
      <c r="D124" s="1">
        <f>'PR-RAS'!E128</f>
        <v>97500</v>
      </c>
      <c r="E124" s="1">
        <v>0</v>
      </c>
      <c r="F124" s="1">
        <v>0</v>
      </c>
      <c r="G124" s="2">
        <f t="shared" si="0"/>
        <v>44280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80000</v>
      </c>
      <c r="E125" s="1">
        <v>0</v>
      </c>
      <c r="F125" s="1">
        <v>0</v>
      </c>
      <c r="G125" s="2">
        <f t="shared" si="0"/>
        <v>19840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165000</v>
      </c>
      <c r="D126" s="1">
        <f>'PR-RAS'!E130</f>
        <v>17500</v>
      </c>
      <c r="E126" s="1">
        <v>0</v>
      </c>
      <c r="F126" s="1">
        <v>0</v>
      </c>
      <c r="G126" s="2">
        <f t="shared" si="0"/>
        <v>25000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31505</v>
      </c>
      <c r="D135" s="1">
        <f>'PR-RAS'!E139</f>
        <v>51359.93</v>
      </c>
      <c r="E135" s="1">
        <v>0</v>
      </c>
      <c r="F135" s="1">
        <v>0</v>
      </c>
      <c r="G135" s="2">
        <f t="shared" si="0"/>
        <v>17986.131239999999</v>
      </c>
      <c r="H135" s="2">
        <f t="shared" si="1"/>
        <v>6.9999999999708962E-2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1200</v>
      </c>
      <c r="D136" s="1">
        <f>'PR-RAS'!E140</f>
        <v>600</v>
      </c>
      <c r="E136" s="1">
        <v>0</v>
      </c>
      <c r="F136" s="1">
        <v>0</v>
      </c>
      <c r="G136" s="2">
        <f t="shared" si="0"/>
        <v>324</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1200</v>
      </c>
      <c r="D145" s="1">
        <f>'PR-RAS'!E149</f>
        <v>600</v>
      </c>
      <c r="E145" s="1">
        <v>0</v>
      </c>
      <c r="F145" s="1">
        <v>0</v>
      </c>
      <c r="G145" s="2">
        <f t="shared" si="0"/>
        <v>345.59999999999997</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30305</v>
      </c>
      <c r="D146" s="1">
        <f>'PR-RAS'!E150</f>
        <v>50759.93</v>
      </c>
      <c r="E146" s="1">
        <v>0</v>
      </c>
      <c r="F146" s="1">
        <v>0</v>
      </c>
      <c r="G146" s="2">
        <f t="shared" si="0"/>
        <v>19114.604699999996</v>
      </c>
      <c r="H146" s="2">
        <f t="shared" si="1"/>
        <v>6.9999999999708962E-2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89712095</v>
      </c>
      <c r="D147" s="1">
        <f>'PR-RAS'!E151</f>
        <v>88616033.409999996</v>
      </c>
      <c r="E147" s="1">
        <v>0</v>
      </c>
      <c r="F147" s="1">
        <v>0</v>
      </c>
      <c r="G147" s="2">
        <f t="shared" si="0"/>
        <v>38973847.625719994</v>
      </c>
      <c r="H147" s="2">
        <f t="shared" si="1"/>
        <v>0.40999999642372131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15770356</v>
      </c>
      <c r="D148" s="1">
        <f>'PR-RAS'!E152</f>
        <v>13802430.929999998</v>
      </c>
      <c r="E148" s="1">
        <v>0</v>
      </c>
      <c r="F148" s="1">
        <v>0</v>
      </c>
      <c r="G148" s="2">
        <f t="shared" si="0"/>
        <v>6376157.0254199998</v>
      </c>
      <c r="H148" s="2">
        <f t="shared" si="1"/>
        <v>7.0000002160668373E-2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13036321</v>
      </c>
      <c r="D149" s="1">
        <f>'PR-RAS'!E153</f>
        <v>11495854.819999998</v>
      </c>
      <c r="E149" s="1">
        <v>0</v>
      </c>
      <c r="F149" s="1">
        <v>0</v>
      </c>
      <c r="G149" s="2">
        <f t="shared" si="0"/>
        <v>5332148.5347199999</v>
      </c>
      <c r="H149" s="2">
        <f t="shared" si="1"/>
        <v>0.18000000156462193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13036321</v>
      </c>
      <c r="D150" s="1">
        <f>'PR-RAS'!E154</f>
        <v>11416368.619999999</v>
      </c>
      <c r="E150" s="1">
        <v>0</v>
      </c>
      <c r="F150" s="1">
        <v>0</v>
      </c>
      <c r="G150" s="2">
        <f t="shared" si="0"/>
        <v>5344489.6777599994</v>
      </c>
      <c r="H150" s="2">
        <f t="shared" si="1"/>
        <v>0.38000000081956387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79486.2</v>
      </c>
      <c r="E152" s="1">
        <v>0</v>
      </c>
      <c r="F152" s="1">
        <v>0</v>
      </c>
      <c r="G152" s="2">
        <f t="shared" si="0"/>
        <v>24004.832399999999</v>
      </c>
      <c r="H152" s="2">
        <f t="shared" si="1"/>
        <v>0.19999999999708962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713071</v>
      </c>
      <c r="D154" s="1">
        <f>'PR-RAS'!E158</f>
        <v>537525.71</v>
      </c>
      <c r="E154" s="1">
        <v>0</v>
      </c>
      <c r="F154" s="1">
        <v>0</v>
      </c>
      <c r="G154" s="2">
        <f t="shared" si="0"/>
        <v>273582.73025999998</v>
      </c>
      <c r="H154" s="2">
        <f t="shared" si="1"/>
        <v>0.2900000000372529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2020964</v>
      </c>
      <c r="D155" s="1">
        <f>'PR-RAS'!E159</f>
        <v>1769050.4</v>
      </c>
      <c r="E155" s="1">
        <v>0</v>
      </c>
      <c r="F155" s="1">
        <v>0</v>
      </c>
      <c r="G155" s="2">
        <f t="shared" si="0"/>
        <v>856095.97919999994</v>
      </c>
      <c r="H155" s="2">
        <f t="shared" si="1"/>
        <v>0.39999999990686774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2020964</v>
      </c>
      <c r="D157" s="1">
        <f>'PR-RAS'!E161</f>
        <v>1769050.4</v>
      </c>
      <c r="E157" s="1">
        <v>0</v>
      </c>
      <c r="F157" s="1">
        <v>0</v>
      </c>
      <c r="G157" s="2">
        <f t="shared" si="0"/>
        <v>867214.10879999993</v>
      </c>
      <c r="H157" s="2">
        <f t="shared" si="1"/>
        <v>0.39999999990686774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21431986</v>
      </c>
      <c r="D159" s="1">
        <f>'PR-RAS'!E163</f>
        <v>22740188.629999999</v>
      </c>
      <c r="E159" s="1">
        <v>0</v>
      </c>
      <c r="F159" s="1">
        <v>0</v>
      </c>
      <c r="G159" s="2">
        <f t="shared" si="0"/>
        <v>10572153.39508</v>
      </c>
      <c r="H159" s="2">
        <f t="shared" si="1"/>
        <v>0.37000000104308128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820060</v>
      </c>
      <c r="D160" s="1">
        <f>'PR-RAS'!E164</f>
        <v>781792.03</v>
      </c>
      <c r="E160" s="1">
        <v>0</v>
      </c>
      <c r="F160" s="1">
        <v>0</v>
      </c>
      <c r="G160" s="2">
        <f t="shared" si="0"/>
        <v>378999.40554000001</v>
      </c>
      <c r="H160" s="2">
        <f t="shared" si="1"/>
        <v>3.0000000027939677E-2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37207</v>
      </c>
      <c r="D161" s="1">
        <f>'PR-RAS'!E165</f>
        <v>90000.04</v>
      </c>
      <c r="E161" s="1">
        <v>0</v>
      </c>
      <c r="F161" s="1">
        <v>0</v>
      </c>
      <c r="G161" s="2">
        <f t="shared" si="0"/>
        <v>34753.132799999999</v>
      </c>
      <c r="H161" s="2">
        <f t="shared" si="1"/>
        <v>3.9999999993597157E-2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348772</v>
      </c>
      <c r="D162" s="1">
        <f>'PR-RAS'!E166</f>
        <v>260704</v>
      </c>
      <c r="E162" s="1">
        <v>0</v>
      </c>
      <c r="F162" s="1">
        <v>0</v>
      </c>
      <c r="G162" s="2">
        <f t="shared" si="0"/>
        <v>140098.98000000001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37363</v>
      </c>
      <c r="D163" s="1">
        <f>'PR-RAS'!E167</f>
        <v>55587.99</v>
      </c>
      <c r="E163" s="1">
        <v>0</v>
      </c>
      <c r="F163" s="1">
        <v>0</v>
      </c>
      <c r="G163" s="2">
        <f t="shared" si="0"/>
        <v>24063.314759999997</v>
      </c>
      <c r="H163" s="2">
        <f t="shared" si="1"/>
        <v>1.0000000002037268E-2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396718</v>
      </c>
      <c r="D164" s="1">
        <f>'PR-RAS'!E168</f>
        <v>375500</v>
      </c>
      <c r="E164" s="1">
        <v>0</v>
      </c>
      <c r="F164" s="1">
        <v>0</v>
      </c>
      <c r="G164" s="2">
        <f t="shared" si="0"/>
        <v>187078.03400000001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1658346</v>
      </c>
      <c r="D165" s="1">
        <f>'PR-RAS'!E169</f>
        <v>2526881.27</v>
      </c>
      <c r="E165" s="1">
        <v>0</v>
      </c>
      <c r="F165" s="1">
        <v>0</v>
      </c>
      <c r="G165" s="2">
        <f t="shared" si="0"/>
        <v>1100785.8005600001</v>
      </c>
      <c r="H165" s="2">
        <f t="shared" si="1"/>
        <v>0.27000000001862645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233884</v>
      </c>
      <c r="D166" s="1">
        <f>'PR-RAS'!E170</f>
        <v>370707.24</v>
      </c>
      <c r="E166" s="1">
        <v>0</v>
      </c>
      <c r="F166" s="1">
        <v>0</v>
      </c>
      <c r="G166" s="2">
        <f t="shared" si="0"/>
        <v>160924.24919999999</v>
      </c>
      <c r="H166" s="2">
        <f t="shared" si="1"/>
        <v>0.23999999999068677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1376978</v>
      </c>
      <c r="D168" s="1">
        <f>'PR-RAS'!E172</f>
        <v>2051221.08</v>
      </c>
      <c r="E168" s="1">
        <v>0</v>
      </c>
      <c r="F168" s="1">
        <v>0</v>
      </c>
      <c r="G168" s="2">
        <f t="shared" si="0"/>
        <v>915063.1667200001</v>
      </c>
      <c r="H168" s="2">
        <f t="shared" si="1"/>
        <v>8.0000000074505806E-2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23871</v>
      </c>
      <c r="D169" s="1">
        <f>'PR-RAS'!E173</f>
        <v>9980.7999999999993</v>
      </c>
      <c r="E169" s="1">
        <v>0</v>
      </c>
      <c r="F169" s="1">
        <v>0</v>
      </c>
      <c r="G169" s="2">
        <f t="shared" si="0"/>
        <v>7363.8768</v>
      </c>
      <c r="H169" s="2">
        <f t="shared" si="1"/>
        <v>0.2000000000007276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22819</v>
      </c>
      <c r="D170" s="1">
        <f>'PR-RAS'!E174</f>
        <v>14263.29</v>
      </c>
      <c r="E170" s="1">
        <v>0</v>
      </c>
      <c r="F170" s="1">
        <v>0</v>
      </c>
      <c r="G170" s="2">
        <f t="shared" si="0"/>
        <v>8677.4030200000016</v>
      </c>
      <c r="H170" s="2">
        <f t="shared" si="1"/>
        <v>0.29000000000087311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794</v>
      </c>
      <c r="D172" s="1">
        <f>'PR-RAS'!E176</f>
        <v>80708.86</v>
      </c>
      <c r="E172" s="1">
        <v>0</v>
      </c>
      <c r="F172" s="1">
        <v>0</v>
      </c>
      <c r="G172" s="2">
        <f t="shared" si="0"/>
        <v>27738.204120000002</v>
      </c>
      <c r="H172" s="2">
        <f t="shared" si="1"/>
        <v>0.13999999999941792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17571654</v>
      </c>
      <c r="D173" s="1">
        <f>'PR-RAS'!E177</f>
        <v>18457309.899999999</v>
      </c>
      <c r="E173" s="1">
        <v>0</v>
      </c>
      <c r="F173" s="1">
        <v>0</v>
      </c>
      <c r="G173" s="2">
        <f t="shared" si="0"/>
        <v>9371639.0935999993</v>
      </c>
      <c r="H173" s="2">
        <f t="shared" si="1"/>
        <v>0.10000000149011612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289558</v>
      </c>
      <c r="D174" s="1">
        <f>'PR-RAS'!E178</f>
        <v>325384.92</v>
      </c>
      <c r="E174" s="1">
        <v>0</v>
      </c>
      <c r="F174" s="1">
        <v>0</v>
      </c>
      <c r="G174" s="2">
        <f t="shared" si="0"/>
        <v>162676.71631999998</v>
      </c>
      <c r="H174" s="2">
        <f t="shared" si="1"/>
        <v>8.0000000016298145E-2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7151220</v>
      </c>
      <c r="D175" s="1">
        <f>'PR-RAS'!E179</f>
        <v>6925180.9299999997</v>
      </c>
      <c r="E175" s="1">
        <v>0</v>
      </c>
      <c r="F175" s="1">
        <v>0</v>
      </c>
      <c r="G175" s="2">
        <f t="shared" si="0"/>
        <v>3654275.2436399995</v>
      </c>
      <c r="H175" s="2">
        <f t="shared" si="1"/>
        <v>7.0000000298023224E-2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289629</v>
      </c>
      <c r="D176" s="1">
        <f>'PR-RAS'!E180</f>
        <v>313076.71999999997</v>
      </c>
      <c r="E176" s="1">
        <v>0</v>
      </c>
      <c r="F176" s="1">
        <v>0</v>
      </c>
      <c r="G176" s="2">
        <f t="shared" si="0"/>
        <v>160261.92699999997</v>
      </c>
      <c r="H176" s="2">
        <f t="shared" si="1"/>
        <v>0.28000000002793968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7443571</v>
      </c>
      <c r="D177" s="1">
        <f>'PR-RAS'!E181</f>
        <v>7969060.6699999999</v>
      </c>
      <c r="E177" s="1">
        <v>0</v>
      </c>
      <c r="F177" s="1">
        <v>0</v>
      </c>
      <c r="G177" s="2">
        <f t="shared" si="0"/>
        <v>4115177.8518399997</v>
      </c>
      <c r="H177" s="2">
        <f t="shared" si="1"/>
        <v>0.33000000007450581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159847</v>
      </c>
      <c r="D178" s="1">
        <f>'PR-RAS'!E182</f>
        <v>488660.05</v>
      </c>
      <c r="E178" s="1">
        <v>0</v>
      </c>
      <c r="F178" s="1">
        <v>0</v>
      </c>
      <c r="G178" s="2">
        <f t="shared" si="0"/>
        <v>201278.57670000001</v>
      </c>
      <c r="H178" s="2">
        <f t="shared" si="1"/>
        <v>4.9999999988358468E-2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1070531</v>
      </c>
      <c r="D180" s="1">
        <f>'PR-RAS'!E184</f>
        <v>729927.7</v>
      </c>
      <c r="E180" s="1">
        <v>0</v>
      </c>
      <c r="F180" s="1">
        <v>0</v>
      </c>
      <c r="G180" s="2">
        <f t="shared" si="0"/>
        <v>452939.16559999995</v>
      </c>
      <c r="H180" s="2">
        <f t="shared" si="1"/>
        <v>0.30000000004656613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90855</v>
      </c>
      <c r="D181" s="1">
        <f>'PR-RAS'!E185</f>
        <v>117467.34</v>
      </c>
      <c r="E181" s="1">
        <v>0</v>
      </c>
      <c r="F181" s="1">
        <v>0</v>
      </c>
      <c r="G181" s="2">
        <f t="shared" si="0"/>
        <v>58642.142399999997</v>
      </c>
      <c r="H181" s="2">
        <f t="shared" si="1"/>
        <v>0.33999999999650754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1076443</v>
      </c>
      <c r="D182" s="1">
        <f>'PR-RAS'!E186</f>
        <v>1588551.57</v>
      </c>
      <c r="E182" s="1">
        <v>0</v>
      </c>
      <c r="F182" s="1">
        <v>0</v>
      </c>
      <c r="G182" s="2">
        <f t="shared" si="0"/>
        <v>769891.85134000005</v>
      </c>
      <c r="H182" s="2">
        <f t="shared" si="1"/>
        <v>0.42999999993480742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1381926</v>
      </c>
      <c r="D184" s="1">
        <f>'PR-RAS'!E188</f>
        <v>974205.42999999993</v>
      </c>
      <c r="E184" s="1">
        <v>0</v>
      </c>
      <c r="F184" s="1">
        <v>0</v>
      </c>
      <c r="G184" s="2">
        <f t="shared" si="0"/>
        <v>609451.64538</v>
      </c>
      <c r="H184" s="2">
        <f t="shared" si="1"/>
        <v>0.42999999993480742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320188</v>
      </c>
      <c r="D185" s="1">
        <f>'PR-RAS'!E189</f>
        <v>217807.79</v>
      </c>
      <c r="E185" s="1">
        <v>0</v>
      </c>
      <c r="F185" s="1">
        <v>0</v>
      </c>
      <c r="G185" s="2">
        <f t="shared" si="0"/>
        <v>139067.85872000002</v>
      </c>
      <c r="H185" s="2">
        <f t="shared" si="1"/>
        <v>0.20999999999185093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42307</v>
      </c>
      <c r="D186" s="1">
        <f>'PR-RAS'!E190</f>
        <v>81345.55</v>
      </c>
      <c r="E186" s="1">
        <v>0</v>
      </c>
      <c r="F186" s="1">
        <v>0</v>
      </c>
      <c r="G186" s="2">
        <f t="shared" si="0"/>
        <v>37924.648500000003</v>
      </c>
      <c r="H186" s="2">
        <f t="shared" si="1"/>
        <v>0.44999999999708962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226781</v>
      </c>
      <c r="D187" s="1">
        <f>'PR-RAS'!E191</f>
        <v>142758.79</v>
      </c>
      <c r="E187" s="1">
        <v>0</v>
      </c>
      <c r="F187" s="1">
        <v>0</v>
      </c>
      <c r="G187" s="2">
        <f t="shared" si="0"/>
        <v>95287.535879999996</v>
      </c>
      <c r="H187" s="2">
        <f t="shared" si="1"/>
        <v>0.20999999999185093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62639</v>
      </c>
      <c r="D188" s="1">
        <f>'PR-RAS'!E192</f>
        <v>36040.339999999997</v>
      </c>
      <c r="E188" s="1">
        <v>0</v>
      </c>
      <c r="F188" s="1">
        <v>0</v>
      </c>
      <c r="G188" s="2">
        <f t="shared" si="0"/>
        <v>25192.580159999998</v>
      </c>
      <c r="H188" s="2">
        <f t="shared" si="1"/>
        <v>0.33999999999650754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39495</v>
      </c>
      <c r="D189" s="1">
        <f>'PR-RAS'!E193</f>
        <v>29463</v>
      </c>
      <c r="E189" s="1">
        <v>0</v>
      </c>
      <c r="F189" s="1">
        <v>0</v>
      </c>
      <c r="G189" s="2">
        <f t="shared" si="0"/>
        <v>18503.148000000001</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690516</v>
      </c>
      <c r="D191" s="1">
        <f>'PR-RAS'!E195</f>
        <v>466789.96</v>
      </c>
      <c r="E191" s="1">
        <v>0</v>
      </c>
      <c r="F191" s="1">
        <v>0</v>
      </c>
      <c r="G191" s="2">
        <f t="shared" si="0"/>
        <v>308578.22479999997</v>
      </c>
      <c r="H191" s="2">
        <f t="shared" si="1"/>
        <v>3.9999999979045242E-2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674574</v>
      </c>
      <c r="D192" s="1">
        <f>'PR-RAS'!E196</f>
        <v>752429.49</v>
      </c>
      <c r="E192" s="1">
        <v>0</v>
      </c>
      <c r="F192" s="1">
        <v>0</v>
      </c>
      <c r="G192" s="2">
        <f t="shared" si="0"/>
        <v>416271.69918</v>
      </c>
      <c r="H192" s="2">
        <f t="shared" si="1"/>
        <v>0.48999999999068677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50704</v>
      </c>
      <c r="D198" s="1">
        <f>'PR-RAS'!E202</f>
        <v>83233.84</v>
      </c>
      <c r="E198" s="1">
        <v>0</v>
      </c>
      <c r="F198" s="1">
        <v>0</v>
      </c>
      <c r="G198" s="2">
        <f t="shared" si="0"/>
        <v>42782.820959999997</v>
      </c>
      <c r="H198" s="2">
        <f t="shared" si="1"/>
        <v>0.16000000000349246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28782.93</v>
      </c>
      <c r="E200" s="1">
        <v>0</v>
      </c>
      <c r="F200" s="1">
        <v>0</v>
      </c>
      <c r="G200" s="2">
        <f t="shared" si="0"/>
        <v>11455.60614</v>
      </c>
      <c r="H200" s="2">
        <f t="shared" si="1"/>
        <v>6.9999999999708962E-2</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50704</v>
      </c>
      <c r="D201" s="1">
        <f>'PR-RAS'!E205</f>
        <v>54450.91</v>
      </c>
      <c r="E201" s="1">
        <v>0</v>
      </c>
      <c r="F201" s="1">
        <v>0</v>
      </c>
      <c r="G201" s="2">
        <f t="shared" si="0"/>
        <v>31921.164000000004</v>
      </c>
      <c r="H201" s="2">
        <f t="shared" si="1"/>
        <v>8.999999999650754E-2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623870</v>
      </c>
      <c r="D206" s="1">
        <f>'PR-RAS'!E210</f>
        <v>669195.65</v>
      </c>
      <c r="E206" s="1">
        <v>0</v>
      </c>
      <c r="F206" s="1">
        <v>0</v>
      </c>
      <c r="G206" s="2">
        <f t="shared" si="0"/>
        <v>402263.56649999996</v>
      </c>
      <c r="H206" s="2">
        <f t="shared" si="1"/>
        <v>0.34999999997671694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103726</v>
      </c>
      <c r="D207" s="1">
        <f>'PR-RAS'!E211</f>
        <v>95214.88</v>
      </c>
      <c r="E207" s="1">
        <v>0</v>
      </c>
      <c r="F207" s="1">
        <v>0</v>
      </c>
      <c r="G207" s="2">
        <f t="shared" si="0"/>
        <v>60596.086559999996</v>
      </c>
      <c r="H207" s="2">
        <f t="shared" si="1"/>
        <v>0.11999999999534339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9428</v>
      </c>
      <c r="D208" s="1">
        <f>'PR-RAS'!E212</f>
        <v>35.19</v>
      </c>
      <c r="E208" s="1">
        <v>0</v>
      </c>
      <c r="F208" s="1">
        <v>0</v>
      </c>
      <c r="G208" s="2">
        <f t="shared" si="0"/>
        <v>1966.1646599999997</v>
      </c>
      <c r="H208" s="2">
        <f t="shared" si="1"/>
        <v>0.18999999999999773</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4120</v>
      </c>
      <c r="D209" s="1">
        <f>'PR-RAS'!E213</f>
        <v>403.32</v>
      </c>
      <c r="E209" s="1">
        <v>0</v>
      </c>
      <c r="F209" s="1">
        <v>0</v>
      </c>
      <c r="G209" s="2">
        <f t="shared" si="0"/>
        <v>1024.7411199999999</v>
      </c>
      <c r="H209" s="2">
        <f t="shared" si="1"/>
        <v>0.31999999999999318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506596</v>
      </c>
      <c r="D210" s="1">
        <f>'PR-RAS'!E214</f>
        <v>573542.26</v>
      </c>
      <c r="E210" s="1">
        <v>0</v>
      </c>
      <c r="F210" s="1">
        <v>0</v>
      </c>
      <c r="G210" s="2">
        <f t="shared" si="0"/>
        <v>345619.22868</v>
      </c>
      <c r="H210" s="2">
        <f t="shared" si="1"/>
        <v>0.26000000000931323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10653061</v>
      </c>
      <c r="D211" s="1">
        <f>'PR-RAS'!E215</f>
        <v>11033710.539999999</v>
      </c>
      <c r="E211" s="1">
        <v>0</v>
      </c>
      <c r="F211" s="1">
        <v>0</v>
      </c>
      <c r="G211" s="2">
        <f t="shared" si="0"/>
        <v>6871301.2367999991</v>
      </c>
      <c r="H211" s="2">
        <f t="shared" si="1"/>
        <v>0.46000000089406967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7501091</v>
      </c>
      <c r="D212" s="1">
        <f>'PR-RAS'!E216</f>
        <v>10518976.26</v>
      </c>
      <c r="E212" s="1">
        <v>0</v>
      </c>
      <c r="F212" s="1">
        <v>0</v>
      </c>
      <c r="G212" s="2">
        <f t="shared" si="0"/>
        <v>6021738.1827199999</v>
      </c>
      <c r="H212" s="2">
        <f t="shared" si="1"/>
        <v>0.25999999977648258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7501091</v>
      </c>
      <c r="D214" s="1">
        <f>'PR-RAS'!E218</f>
        <v>10518976.26</v>
      </c>
      <c r="E214" s="1">
        <v>0</v>
      </c>
      <c r="F214" s="1">
        <v>0</v>
      </c>
      <c r="G214" s="2">
        <f t="shared" si="0"/>
        <v>6078816.2697599996</v>
      </c>
      <c r="H214" s="2">
        <f t="shared" si="1"/>
        <v>0.25999999977648258</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3151970</v>
      </c>
      <c r="D215" s="1">
        <f>'PR-RAS'!E219</f>
        <v>413074.28</v>
      </c>
      <c r="E215" s="1">
        <v>0</v>
      </c>
      <c r="F215" s="1">
        <v>0</v>
      </c>
      <c r="G215" s="2">
        <f t="shared" si="0"/>
        <v>851317.37184000004</v>
      </c>
      <c r="H215" s="2">
        <f t="shared" si="1"/>
        <v>0.28000000002793968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3151970</v>
      </c>
      <c r="D218" s="1">
        <f>'PR-RAS'!E222</f>
        <v>413074.28</v>
      </c>
      <c r="E218" s="1">
        <v>0</v>
      </c>
      <c r="F218" s="1">
        <v>0</v>
      </c>
      <c r="G218" s="2">
        <f t="shared" si="0"/>
        <v>863251.72751999996</v>
      </c>
      <c r="H218" s="2">
        <f t="shared" si="1"/>
        <v>0.28000000002793968</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101660</v>
      </c>
      <c r="E219" s="1">
        <v>0</v>
      </c>
      <c r="F219" s="1">
        <v>0</v>
      </c>
      <c r="G219" s="2">
        <f t="shared" si="0"/>
        <v>44323.76</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25031201</v>
      </c>
      <c r="D220" s="1">
        <f>'PR-RAS'!E224</f>
        <v>24007394.709999997</v>
      </c>
      <c r="E220" s="1">
        <v>0</v>
      </c>
      <c r="F220" s="1">
        <v>0</v>
      </c>
      <c r="G220" s="2">
        <f t="shared" si="0"/>
        <v>15997071.901979998</v>
      </c>
      <c r="H220" s="2">
        <f t="shared" si="1"/>
        <v>0.29000000283122063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886363</v>
      </c>
      <c r="D227" s="1">
        <f>'PR-RAS'!E231</f>
        <v>15000</v>
      </c>
      <c r="E227" s="1">
        <v>0</v>
      </c>
      <c r="F227" s="1">
        <v>0</v>
      </c>
      <c r="G227" s="2">
        <f t="shared" si="0"/>
        <v>207098.038</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105000</v>
      </c>
      <c r="D228" s="1">
        <f>'PR-RAS'!E232</f>
        <v>15000</v>
      </c>
      <c r="E228" s="1">
        <v>0</v>
      </c>
      <c r="F228" s="1">
        <v>0</v>
      </c>
      <c r="G228" s="2">
        <f t="shared" si="0"/>
        <v>30645</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781363</v>
      </c>
      <c r="D229" s="1">
        <f>'PR-RAS'!E233</f>
        <v>0</v>
      </c>
      <c r="E229" s="1">
        <v>0</v>
      </c>
      <c r="F229" s="1">
        <v>0</v>
      </c>
      <c r="G229" s="2">
        <f t="shared" si="0"/>
        <v>178150.764</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402378</v>
      </c>
      <c r="D232" s="1">
        <f>'PR-RAS'!E236</f>
        <v>119474.15</v>
      </c>
      <c r="E232" s="1">
        <v>0</v>
      </c>
      <c r="F232" s="1">
        <v>0</v>
      </c>
      <c r="G232" s="2">
        <f t="shared" si="0"/>
        <v>148146.37530000001</v>
      </c>
      <c r="H232" s="2">
        <f t="shared" si="1"/>
        <v>0.14999999999417923</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402378</v>
      </c>
      <c r="D233" s="1">
        <f>'PR-RAS'!E237</f>
        <v>119474.15</v>
      </c>
      <c r="E233" s="1">
        <v>0</v>
      </c>
      <c r="F233" s="1">
        <v>0</v>
      </c>
      <c r="G233" s="2">
        <f t="shared" si="0"/>
        <v>148787.70160000003</v>
      </c>
      <c r="H233" s="2">
        <f t="shared" si="1"/>
        <v>0.14999999999417923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23742460</v>
      </c>
      <c r="D236" s="1">
        <f>'PR-RAS'!E240</f>
        <v>22432640.41</v>
      </c>
      <c r="E236" s="1">
        <v>0</v>
      </c>
      <c r="F236" s="1">
        <v>0</v>
      </c>
      <c r="G236" s="2">
        <f t="shared" si="0"/>
        <v>16122819.092699997</v>
      </c>
      <c r="H236" s="2">
        <f t="shared" si="1"/>
        <v>0.41000000014901161</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20964421</v>
      </c>
      <c r="D237" s="1">
        <f>'PR-RAS'!E241</f>
        <v>21182367.48</v>
      </c>
      <c r="E237" s="1">
        <v>0</v>
      </c>
      <c r="F237" s="1">
        <v>0</v>
      </c>
      <c r="G237" s="2">
        <f t="shared" si="0"/>
        <v>14945680.806559999</v>
      </c>
      <c r="H237" s="2">
        <f t="shared" si="1"/>
        <v>0.48000000044703484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2778039</v>
      </c>
      <c r="D238" s="1">
        <f>'PR-RAS'!E242</f>
        <v>1250272.93</v>
      </c>
      <c r="E238" s="1">
        <v>0</v>
      </c>
      <c r="F238" s="1">
        <v>0</v>
      </c>
      <c r="G238" s="2">
        <f t="shared" si="0"/>
        <v>1251024.6118199998</v>
      </c>
      <c r="H238" s="2">
        <f t="shared" si="1"/>
        <v>7.000000006519258E-2</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1440280.15</v>
      </c>
      <c r="E243" s="1">
        <v>0</v>
      </c>
      <c r="F243" s="1">
        <v>0</v>
      </c>
      <c r="G243" s="2">
        <f t="shared" si="0"/>
        <v>697095.59259999997</v>
      </c>
      <c r="H243" s="2">
        <f t="shared" si="1"/>
        <v>0.14999999990686774</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207428.76</v>
      </c>
      <c r="E244" s="1">
        <v>0</v>
      </c>
      <c r="F244" s="1">
        <v>0</v>
      </c>
      <c r="G244" s="2">
        <f t="shared" si="0"/>
        <v>100810.37736</v>
      </c>
      <c r="H244" s="2">
        <f t="shared" si="1"/>
        <v>0.23999999999068677</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1232851.3899999999</v>
      </c>
      <c r="E246" s="1">
        <v>0</v>
      </c>
      <c r="F246" s="1">
        <v>0</v>
      </c>
      <c r="G246" s="2">
        <f t="shared" si="0"/>
        <v>604097.18109999993</v>
      </c>
      <c r="H246" s="2">
        <f t="shared" si="1"/>
        <v>0.38999999989755452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3988984</v>
      </c>
      <c r="D248" s="1">
        <f>'PR-RAS'!E252</f>
        <v>3745154.33</v>
      </c>
      <c r="E248" s="1">
        <v>0</v>
      </c>
      <c r="F248" s="1">
        <v>0</v>
      </c>
      <c r="G248" s="2">
        <f t="shared" si="0"/>
        <v>2835385.2870200002</v>
      </c>
      <c r="H248" s="2">
        <f t="shared" si="1"/>
        <v>0.33000000007450581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3988984</v>
      </c>
      <c r="D255" s="1">
        <f>'PR-RAS'!E259</f>
        <v>3745154.33</v>
      </c>
      <c r="E255" s="1">
        <v>0</v>
      </c>
      <c r="F255" s="1">
        <v>0</v>
      </c>
      <c r="G255" s="2">
        <f t="shared" si="0"/>
        <v>2915740.3356400002</v>
      </c>
      <c r="H255" s="2">
        <f t="shared" si="1"/>
        <v>0.33000000007450581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3533806</v>
      </c>
      <c r="D256" s="1">
        <f>'PR-RAS'!E260</f>
        <v>3449167.84</v>
      </c>
      <c r="E256" s="1">
        <v>0</v>
      </c>
      <c r="F256" s="1">
        <v>0</v>
      </c>
      <c r="G256" s="2">
        <f t="shared" si="0"/>
        <v>2660196.1283999998</v>
      </c>
      <c r="H256" s="2">
        <f t="shared" si="1"/>
        <v>0.16000000014901161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455178</v>
      </c>
      <c r="D257" s="1">
        <f>'PR-RAS'!E261</f>
        <v>295986.49</v>
      </c>
      <c r="E257" s="1">
        <v>0</v>
      </c>
      <c r="F257" s="1">
        <v>0</v>
      </c>
      <c r="G257" s="2">
        <f t="shared" si="0"/>
        <v>268070.65087999997</v>
      </c>
      <c r="H257" s="2">
        <f t="shared" si="1"/>
        <v>0.48999999999068677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12161933</v>
      </c>
      <c r="D259" s="1">
        <f>'PR-RAS'!E263</f>
        <v>12534724.780000001</v>
      </c>
      <c r="E259" s="1">
        <v>0</v>
      </c>
      <c r="F259" s="1">
        <v>0</v>
      </c>
      <c r="G259" s="2">
        <f t="shared" si="0"/>
        <v>9605696.700480001</v>
      </c>
      <c r="H259" s="2">
        <f t="shared" si="1"/>
        <v>0.2199999988079071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10441680</v>
      </c>
      <c r="D260" s="1">
        <f>'PR-RAS'!E264</f>
        <v>12199803.880000001</v>
      </c>
      <c r="E260" s="1">
        <v>0</v>
      </c>
      <c r="F260" s="1">
        <v>0</v>
      </c>
      <c r="G260" s="2">
        <f t="shared" si="0"/>
        <v>9023893.5298400018</v>
      </c>
      <c r="H260" s="2">
        <f t="shared" si="1"/>
        <v>0.11999999918043613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10441680</v>
      </c>
      <c r="D261" s="1">
        <f>'PR-RAS'!E265</f>
        <v>12199803.880000001</v>
      </c>
      <c r="E261" s="1">
        <v>0</v>
      </c>
      <c r="F261" s="1">
        <v>0</v>
      </c>
      <c r="G261" s="2">
        <f t="shared" si="0"/>
        <v>9058734.8176000025</v>
      </c>
      <c r="H261" s="2">
        <f t="shared" si="1"/>
        <v>0.11999999918043613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270946</v>
      </c>
      <c r="D264" s="1">
        <f>'PR-RAS'!E268</f>
        <v>65000</v>
      </c>
      <c r="E264" s="1">
        <v>0</v>
      </c>
      <c r="F264" s="1">
        <v>0</v>
      </c>
      <c r="G264" s="2">
        <f t="shared" si="0"/>
        <v>105448.79800000001</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270946</v>
      </c>
      <c r="D265" s="1">
        <f>'PR-RAS'!E269</f>
        <v>65000</v>
      </c>
      <c r="E265" s="1">
        <v>0</v>
      </c>
      <c r="F265" s="1">
        <v>0</v>
      </c>
      <c r="G265" s="2">
        <f t="shared" ref="G265:G521" si="8">(B265/1000)*(C265*1+D265*2)</f>
        <v>105849.74400000001</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1449307</v>
      </c>
      <c r="D275" s="1">
        <f>'PR-RAS'!E279</f>
        <v>269920.90000000002</v>
      </c>
      <c r="E275" s="1">
        <v>0</v>
      </c>
      <c r="F275" s="1">
        <v>0</v>
      </c>
      <c r="G275" s="2">
        <f t="shared" si="8"/>
        <v>545026.77120000008</v>
      </c>
      <c r="H275" s="2">
        <f t="shared" si="9"/>
        <v>9.9999999976716936E-2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1449307</v>
      </c>
      <c r="D276" s="1">
        <f>'PR-RAS'!E280</f>
        <v>269920.90000000002</v>
      </c>
      <c r="E276" s="1">
        <v>0</v>
      </c>
      <c r="F276" s="1">
        <v>0</v>
      </c>
      <c r="G276" s="2">
        <f t="shared" si="8"/>
        <v>547015.92000000004</v>
      </c>
      <c r="H276" s="2">
        <f t="shared" si="9"/>
        <v>9.9999999976716936E-2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89712095</v>
      </c>
      <c r="D285" s="1">
        <f>'PR-RAS'!E289</f>
        <v>88616033.409999996</v>
      </c>
      <c r="E285" s="1">
        <v>0</v>
      </c>
      <c r="F285" s="1">
        <v>0</v>
      </c>
      <c r="G285" s="2">
        <f t="shared" si="8"/>
        <v>75812141.956879988</v>
      </c>
      <c r="H285" s="2">
        <f t="shared" si="9"/>
        <v>0.40999999642372131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26381018</v>
      </c>
      <c r="D286" s="1">
        <f>'PR-RAS'!E290</f>
        <v>23458919.830000013</v>
      </c>
      <c r="E286" s="1">
        <v>0</v>
      </c>
      <c r="F286" s="1">
        <v>0</v>
      </c>
      <c r="G286" s="2">
        <f t="shared" si="8"/>
        <v>20890174.433100007</v>
      </c>
      <c r="H286" s="2">
        <f t="shared" si="9"/>
        <v>0.16999998688697815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600597</v>
      </c>
      <c r="D293" s="1">
        <f>'PR-RAS'!E298</f>
        <v>1341420.45</v>
      </c>
      <c r="E293" s="1">
        <v>0</v>
      </c>
      <c r="F293" s="1">
        <v>0</v>
      </c>
      <c r="G293" s="2">
        <f t="shared" si="8"/>
        <v>958763.86679999996</v>
      </c>
      <c r="H293" s="2">
        <f t="shared" si="9"/>
        <v>0.44999999995343387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233033</v>
      </c>
      <c r="D294" s="1">
        <f>'PR-RAS'!E299</f>
        <v>501271.43</v>
      </c>
      <c r="E294" s="1">
        <v>0</v>
      </c>
      <c r="F294" s="1">
        <v>0</v>
      </c>
      <c r="G294" s="2">
        <f t="shared" si="8"/>
        <v>362023.72697999992</v>
      </c>
      <c r="H294" s="2">
        <f t="shared" si="9"/>
        <v>0.42999999999301508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233033</v>
      </c>
      <c r="D295" s="1">
        <f>'PR-RAS'!E300</f>
        <v>501271.43</v>
      </c>
      <c r="E295" s="1">
        <v>0</v>
      </c>
      <c r="F295" s="1">
        <v>0</v>
      </c>
      <c r="G295" s="2">
        <f t="shared" si="8"/>
        <v>363259.30283999996</v>
      </c>
      <c r="H295" s="2">
        <f t="shared" si="9"/>
        <v>0.42999999999301508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233033</v>
      </c>
      <c r="D296" s="1">
        <f>'PR-RAS'!E301</f>
        <v>501271.43</v>
      </c>
      <c r="E296" s="1">
        <v>0</v>
      </c>
      <c r="F296" s="1">
        <v>0</v>
      </c>
      <c r="G296" s="2">
        <f t="shared" si="8"/>
        <v>364494.87869999994</v>
      </c>
      <c r="H296" s="2">
        <f t="shared" si="9"/>
        <v>0.42999999999301508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367564</v>
      </c>
      <c r="D306" s="1">
        <f>'PR-RAS'!E311</f>
        <v>840149.02</v>
      </c>
      <c r="E306" s="1">
        <v>0</v>
      </c>
      <c r="F306" s="1">
        <v>0</v>
      </c>
      <c r="G306" s="2">
        <f t="shared" si="8"/>
        <v>624597.92220000003</v>
      </c>
      <c r="H306" s="2">
        <f t="shared" si="9"/>
        <v>2.0000000018626451E-2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367564</v>
      </c>
      <c r="D307" s="1">
        <f>'PR-RAS'!E312</f>
        <v>740649.02</v>
      </c>
      <c r="E307" s="1">
        <v>0</v>
      </c>
      <c r="F307" s="1">
        <v>0</v>
      </c>
      <c r="G307" s="2">
        <f t="shared" si="8"/>
        <v>565751.78423999995</v>
      </c>
      <c r="H307" s="2">
        <f t="shared" si="9"/>
        <v>2.0000000018626451E-2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367564</v>
      </c>
      <c r="D308" s="1">
        <f>'PR-RAS'!E313</f>
        <v>740649.02</v>
      </c>
      <c r="E308" s="1">
        <v>0</v>
      </c>
      <c r="F308" s="1">
        <v>0</v>
      </c>
      <c r="G308" s="2">
        <f t="shared" si="8"/>
        <v>567600.64627999999</v>
      </c>
      <c r="H308" s="2">
        <f t="shared" si="9"/>
        <v>2.0000000018626451E-2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99500</v>
      </c>
      <c r="E321" s="1">
        <v>0</v>
      </c>
      <c r="F321" s="1">
        <v>0</v>
      </c>
      <c r="G321" s="2">
        <f t="shared" si="8"/>
        <v>63680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99500</v>
      </c>
      <c r="E322" s="1">
        <v>0</v>
      </c>
      <c r="F322" s="1">
        <v>0</v>
      </c>
      <c r="G322" s="2">
        <f t="shared" si="8"/>
        <v>63879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27616244</v>
      </c>
      <c r="D345" s="1">
        <f>'PR-RAS'!E350</f>
        <v>24475275.479999997</v>
      </c>
      <c r="E345" s="1">
        <v>0</v>
      </c>
      <c r="F345" s="1">
        <v>0</v>
      </c>
      <c r="G345" s="2">
        <f t="shared" si="8"/>
        <v>26338977.466239996</v>
      </c>
      <c r="H345" s="2">
        <f t="shared" si="9"/>
        <v>0.47999999672174454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1218273</v>
      </c>
      <c r="D346" s="1">
        <f>'PR-RAS'!E351</f>
        <v>1379741.8</v>
      </c>
      <c r="E346" s="1">
        <v>0</v>
      </c>
      <c r="F346" s="1">
        <v>0</v>
      </c>
      <c r="G346" s="2">
        <f t="shared" si="8"/>
        <v>1372326.027</v>
      </c>
      <c r="H346" s="2">
        <f t="shared" si="9"/>
        <v>0.19999999995343387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478255.54</v>
      </c>
      <c r="E347" s="1">
        <v>0</v>
      </c>
      <c r="F347" s="1">
        <v>0</v>
      </c>
      <c r="G347" s="2">
        <f t="shared" si="8"/>
        <v>330952.83367999998</v>
      </c>
      <c r="H347" s="2">
        <f t="shared" si="9"/>
        <v>0.46000000002095476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478255.54</v>
      </c>
      <c r="E348" s="1">
        <v>0</v>
      </c>
      <c r="F348" s="1">
        <v>0</v>
      </c>
      <c r="G348" s="2">
        <f t="shared" si="8"/>
        <v>331909.34475999995</v>
      </c>
      <c r="H348" s="2">
        <f t="shared" si="9"/>
        <v>0.46000000002095476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1218273</v>
      </c>
      <c r="D351" s="1">
        <f>'PR-RAS'!E356</f>
        <v>901486.26</v>
      </c>
      <c r="E351" s="1">
        <v>0</v>
      </c>
      <c r="F351" s="1">
        <v>0</v>
      </c>
      <c r="G351" s="2">
        <f t="shared" si="8"/>
        <v>1057435.932</v>
      </c>
      <c r="H351" s="2">
        <f t="shared" si="9"/>
        <v>0.26000000000931323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1218273</v>
      </c>
      <c r="D357" s="1">
        <f>'PR-RAS'!E362</f>
        <v>901486.26</v>
      </c>
      <c r="E357" s="1">
        <v>0</v>
      </c>
      <c r="F357" s="1">
        <v>0</v>
      </c>
      <c r="G357" s="2">
        <f t="shared" si="8"/>
        <v>1075563.40512</v>
      </c>
      <c r="H357" s="2">
        <f t="shared" si="9"/>
        <v>0.26000000000931323</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22793956</v>
      </c>
      <c r="D358" s="1">
        <f>'PR-RAS'!E363</f>
        <v>21680470.499999996</v>
      </c>
      <c r="E358" s="1">
        <v>0</v>
      </c>
      <c r="F358" s="1">
        <v>0</v>
      </c>
      <c r="G358" s="2">
        <f t="shared" si="8"/>
        <v>23617298.228999995</v>
      </c>
      <c r="H358" s="2">
        <f t="shared" si="9"/>
        <v>0.5000000037252903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20428675</v>
      </c>
      <c r="D359" s="1">
        <f>'PR-RAS'!E364</f>
        <v>19736089.059999999</v>
      </c>
      <c r="E359" s="1">
        <v>0</v>
      </c>
      <c r="F359" s="1">
        <v>0</v>
      </c>
      <c r="G359" s="2">
        <f t="shared" si="8"/>
        <v>21444505.416959997</v>
      </c>
      <c r="H359" s="2">
        <f t="shared" si="9"/>
        <v>5.9999998658895493E-2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38985</v>
      </c>
      <c r="D360" s="1">
        <f>'PR-RAS'!E365</f>
        <v>0</v>
      </c>
      <c r="E360" s="1">
        <v>0</v>
      </c>
      <c r="F360" s="1">
        <v>0</v>
      </c>
      <c r="G360" s="2">
        <f t="shared" si="8"/>
        <v>13995.615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7042658</v>
      </c>
      <c r="D361" s="1">
        <f>'PR-RAS'!E366</f>
        <v>9339858.0199999996</v>
      </c>
      <c r="E361" s="1">
        <v>0</v>
      </c>
      <c r="F361" s="1">
        <v>0</v>
      </c>
      <c r="G361" s="2">
        <f t="shared" si="8"/>
        <v>9260054.6543999985</v>
      </c>
      <c r="H361" s="2">
        <f t="shared" si="9"/>
        <v>1.9999999552965164E-2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11841774</v>
      </c>
      <c r="D362" s="1">
        <f>'PR-RAS'!E367</f>
        <v>10376561.039999999</v>
      </c>
      <c r="E362" s="1">
        <v>0</v>
      </c>
      <c r="F362" s="1">
        <v>0</v>
      </c>
      <c r="G362" s="2">
        <f t="shared" si="8"/>
        <v>11766757.484879998</v>
      </c>
      <c r="H362" s="2">
        <f t="shared" si="9"/>
        <v>3.9999999105930328E-2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1505258</v>
      </c>
      <c r="D363" s="1">
        <f>'PR-RAS'!E368</f>
        <v>19670</v>
      </c>
      <c r="E363" s="1">
        <v>0</v>
      </c>
      <c r="F363" s="1">
        <v>0</v>
      </c>
      <c r="G363" s="2">
        <f t="shared" si="8"/>
        <v>559144.47600000002</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1833189</v>
      </c>
      <c r="D364" s="1">
        <f>'PR-RAS'!E369</f>
        <v>1456400.6300000001</v>
      </c>
      <c r="E364" s="1">
        <v>0</v>
      </c>
      <c r="F364" s="1">
        <v>0</v>
      </c>
      <c r="G364" s="2">
        <f t="shared" si="8"/>
        <v>1722794.4643799998</v>
      </c>
      <c r="H364" s="2">
        <f t="shared" si="9"/>
        <v>0.36999999987892807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188243</v>
      </c>
      <c r="D365" s="1">
        <f>'PR-RAS'!E370</f>
        <v>96391.25</v>
      </c>
      <c r="E365" s="1">
        <v>0</v>
      </c>
      <c r="F365" s="1">
        <v>0</v>
      </c>
      <c r="G365" s="2">
        <f t="shared" si="8"/>
        <v>138693.28200000001</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247545</v>
      </c>
      <c r="D366" s="1">
        <f>'PR-RAS'!E371</f>
        <v>14978</v>
      </c>
      <c r="E366" s="1">
        <v>0</v>
      </c>
      <c r="F366" s="1">
        <v>0</v>
      </c>
      <c r="G366" s="2">
        <f t="shared" si="8"/>
        <v>101287.86499999999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37820</v>
      </c>
      <c r="D367" s="1">
        <f>'PR-RAS'!E372</f>
        <v>993502.54</v>
      </c>
      <c r="E367" s="1">
        <v>0</v>
      </c>
      <c r="F367" s="1">
        <v>0</v>
      </c>
      <c r="G367" s="2">
        <f t="shared" si="8"/>
        <v>741085.97927999997</v>
      </c>
      <c r="H367" s="2">
        <f t="shared" si="9"/>
        <v>0.4599999999627471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1359581</v>
      </c>
      <c r="D371" s="1">
        <f>'PR-RAS'!E376</f>
        <v>351528.84</v>
      </c>
      <c r="E371" s="1">
        <v>0</v>
      </c>
      <c r="F371" s="1">
        <v>0</v>
      </c>
      <c r="G371" s="2">
        <f t="shared" si="8"/>
        <v>763176.31160000002</v>
      </c>
      <c r="H371" s="2">
        <f t="shared" si="9"/>
        <v>0.15999999997438863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487980.81</v>
      </c>
      <c r="E373" s="1">
        <v>0</v>
      </c>
      <c r="F373" s="1">
        <v>0</v>
      </c>
      <c r="G373" s="2">
        <f t="shared" si="8"/>
        <v>363057.72263999999</v>
      </c>
      <c r="H373" s="2">
        <f t="shared" si="9"/>
        <v>0.19000000000232831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487980.81</v>
      </c>
      <c r="E374" s="1">
        <v>0</v>
      </c>
      <c r="F374" s="1">
        <v>0</v>
      </c>
      <c r="G374" s="2">
        <f t="shared" si="8"/>
        <v>364033.68426000001</v>
      </c>
      <c r="H374" s="2">
        <f t="shared" si="9"/>
        <v>0.19000000000232831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508072</v>
      </c>
      <c r="D378" s="1">
        <f>'PR-RAS'!E383</f>
        <v>0</v>
      </c>
      <c r="E378" s="1">
        <v>0</v>
      </c>
      <c r="F378" s="1">
        <v>0</v>
      </c>
      <c r="G378" s="2">
        <f t="shared" si="8"/>
        <v>191543.144</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508072</v>
      </c>
      <c r="D380" s="1">
        <f>'PR-RAS'!E385</f>
        <v>0</v>
      </c>
      <c r="E380" s="1">
        <v>0</v>
      </c>
      <c r="F380" s="1">
        <v>0</v>
      </c>
      <c r="G380" s="2">
        <f t="shared" si="8"/>
        <v>192559.288</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24020</v>
      </c>
      <c r="D386" s="1">
        <f>'PR-RAS'!E391</f>
        <v>0</v>
      </c>
      <c r="E386" s="1">
        <v>0</v>
      </c>
      <c r="F386" s="1">
        <v>0</v>
      </c>
      <c r="G386" s="2">
        <f t="shared" si="8"/>
        <v>9247.7000000000007</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24020</v>
      </c>
      <c r="D388" s="1">
        <f>'PR-RAS'!E393</f>
        <v>0</v>
      </c>
      <c r="E388" s="1">
        <v>0</v>
      </c>
      <c r="F388" s="1">
        <v>0</v>
      </c>
      <c r="G388" s="2">
        <f t="shared" si="8"/>
        <v>9295.74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3604015</v>
      </c>
      <c r="D397" s="1">
        <f>'PR-RAS'!E402</f>
        <v>1415063.18</v>
      </c>
      <c r="E397" s="1">
        <v>0</v>
      </c>
      <c r="F397" s="1">
        <v>0</v>
      </c>
      <c r="G397" s="2">
        <f t="shared" si="8"/>
        <v>2547919.9785599997</v>
      </c>
      <c r="H397" s="2">
        <f t="shared" si="9"/>
        <v>0.17999999993480742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3604015</v>
      </c>
      <c r="D398" s="1">
        <f>'PR-RAS'!E403</f>
        <v>1415063.18</v>
      </c>
      <c r="E398" s="1">
        <v>0</v>
      </c>
      <c r="F398" s="1">
        <v>0</v>
      </c>
      <c r="G398" s="2">
        <f t="shared" si="8"/>
        <v>2554354.11992</v>
      </c>
      <c r="H398" s="2">
        <f t="shared" si="9"/>
        <v>0.17999999993480742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27015647</v>
      </c>
      <c r="D403" s="1">
        <f>'PR-RAS'!E408</f>
        <v>23133855.029999997</v>
      </c>
      <c r="E403" s="1">
        <v>0</v>
      </c>
      <c r="F403" s="1">
        <v>0</v>
      </c>
      <c r="G403" s="2">
        <f t="shared" si="8"/>
        <v>29459909.538120002</v>
      </c>
      <c r="H403" s="2">
        <f t="shared" si="9"/>
        <v>2.9999997466802597E-2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25123006.18</v>
      </c>
      <c r="E405" s="1">
        <v>0</v>
      </c>
      <c r="F405" s="1">
        <v>0</v>
      </c>
      <c r="G405" s="2">
        <f t="shared" si="8"/>
        <v>20299388.993440002</v>
      </c>
      <c r="H405" s="2">
        <f t="shared" si="9"/>
        <v>0.17999999970197678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116693710</v>
      </c>
      <c r="D407" s="1">
        <f>'PR-RAS'!E412</f>
        <v>113416373.69000001</v>
      </c>
      <c r="E407" s="1">
        <v>0</v>
      </c>
      <c r="F407" s="1">
        <v>0</v>
      </c>
      <c r="G407" s="2">
        <f t="shared" si="8"/>
        <v>139471741.69628</v>
      </c>
      <c r="H407" s="2">
        <f t="shared" si="9"/>
        <v>0.3099999874830246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117328339</v>
      </c>
      <c r="D408" s="1">
        <f>'PR-RAS'!E413</f>
        <v>113091308.88999999</v>
      </c>
      <c r="E408" s="1">
        <v>0</v>
      </c>
      <c r="F408" s="1">
        <v>0</v>
      </c>
      <c r="G408" s="2">
        <f t="shared" si="8"/>
        <v>139808959.40945998</v>
      </c>
      <c r="H408" s="2">
        <f t="shared" si="9"/>
        <v>0.11000001430511475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325064.80000002682</v>
      </c>
      <c r="E409" s="1">
        <v>0</v>
      </c>
      <c r="F409" s="1">
        <v>0</v>
      </c>
      <c r="G409" s="2">
        <f t="shared" si="8"/>
        <v>265252.87680002186</v>
      </c>
      <c r="H409" s="2">
        <f t="shared" si="9"/>
        <v>0.19999997317790985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634629</v>
      </c>
      <c r="D410" s="1">
        <f>'PR-RAS'!E415</f>
        <v>0</v>
      </c>
      <c r="E410" s="1">
        <v>0</v>
      </c>
      <c r="F410" s="1">
        <v>0</v>
      </c>
      <c r="G410" s="2">
        <f t="shared" si="8"/>
        <v>259563.26099999997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25123006.18</v>
      </c>
      <c r="E412" s="1">
        <v>0</v>
      </c>
      <c r="F412" s="1">
        <v>0</v>
      </c>
      <c r="G412" s="2">
        <f t="shared" si="8"/>
        <v>20651111.07996</v>
      </c>
      <c r="H412" s="2">
        <f t="shared" si="9"/>
        <v>0.17999999970197678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5416457.21</v>
      </c>
      <c r="E414" s="1">
        <v>0</v>
      </c>
      <c r="F414" s="1">
        <v>0</v>
      </c>
      <c r="G414" s="2">
        <f t="shared" si="8"/>
        <v>4473993.65546</v>
      </c>
      <c r="H414" s="2">
        <f t="shared" si="9"/>
        <v>0.2099999999627471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5416457.21</v>
      </c>
      <c r="E478" s="1">
        <v>0</v>
      </c>
      <c r="F478" s="1">
        <v>0</v>
      </c>
      <c r="G478" s="2">
        <f t="shared" si="8"/>
        <v>5167300.1783400001</v>
      </c>
      <c r="H478" s="2">
        <f t="shared" si="9"/>
        <v>0.2099999999627471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5416457.21</v>
      </c>
      <c r="E489" s="1">
        <v>0</v>
      </c>
      <c r="F489" s="1">
        <v>0</v>
      </c>
      <c r="G489" s="2">
        <f t="shared" si="8"/>
        <v>5286462.2369599994</v>
      </c>
      <c r="H489" s="2">
        <f t="shared" si="9"/>
        <v>0.2099999999627471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5416457.21</v>
      </c>
      <c r="E492" s="1">
        <v>0</v>
      </c>
      <c r="F492" s="1">
        <v>0</v>
      </c>
      <c r="G492" s="2">
        <f t="shared" si="8"/>
        <v>5318960.9802200003</v>
      </c>
      <c r="H492" s="2">
        <f t="shared" si="9"/>
        <v>0.2099999999627471</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14352984</v>
      </c>
      <c r="D522" s="1">
        <f>'PR-RAS'!E528</f>
        <v>10610000</v>
      </c>
      <c r="E522" s="1">
        <v>0</v>
      </c>
      <c r="F522" s="1">
        <v>0</v>
      </c>
      <c r="G522" s="2">
        <f t="shared" ref="G522:G809" si="10">(B522/1000)*(C522*1+D522*2)</f>
        <v>18533524.664000001</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610000</v>
      </c>
      <c r="E523" s="1">
        <v>0</v>
      </c>
      <c r="F523" s="1">
        <v>0</v>
      </c>
      <c r="G523" s="2">
        <f t="shared" si="10"/>
        <v>636840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610000</v>
      </c>
      <c r="E536" s="1">
        <v>0</v>
      </c>
      <c r="F536" s="1">
        <v>0</v>
      </c>
      <c r="G536" s="2">
        <f t="shared" si="10"/>
        <v>652700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14352984</v>
      </c>
      <c r="D587" s="1">
        <f>'PR-RAS'!E593</f>
        <v>10000000</v>
      </c>
      <c r="E587" s="1">
        <v>0</v>
      </c>
      <c r="F587" s="1">
        <v>0</v>
      </c>
      <c r="G587" s="2">
        <f t="shared" si="10"/>
        <v>20130848.623999998</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10000000</v>
      </c>
      <c r="D599" s="1">
        <f>'PR-RAS'!E605</f>
        <v>10000000</v>
      </c>
      <c r="E599" s="1">
        <v>0</v>
      </c>
      <c r="F599" s="1">
        <v>0</v>
      </c>
      <c r="G599" s="2">
        <f t="shared" si="10"/>
        <v>17940000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10000000</v>
      </c>
      <c r="D600" s="1">
        <f>'PR-RAS'!E606</f>
        <v>10000000</v>
      </c>
      <c r="E600" s="1">
        <v>0</v>
      </c>
      <c r="F600" s="1">
        <v>0</v>
      </c>
      <c r="G600" s="2">
        <f t="shared" si="10"/>
        <v>17970000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4352984</v>
      </c>
      <c r="D611" s="1">
        <f>'PR-RAS'!E617</f>
        <v>0</v>
      </c>
      <c r="E611" s="1">
        <v>0</v>
      </c>
      <c r="F611" s="1">
        <v>0</v>
      </c>
      <c r="G611" s="2">
        <f t="shared" si="10"/>
        <v>2655320.2399999998</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4352984</v>
      </c>
      <c r="D612" s="1">
        <f>'PR-RAS'!E618</f>
        <v>0</v>
      </c>
      <c r="E612" s="1">
        <v>0</v>
      </c>
      <c r="F612" s="1">
        <v>0</v>
      </c>
      <c r="G612" s="2">
        <f t="shared" si="10"/>
        <v>2659673.2239999999</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14352984</v>
      </c>
      <c r="D630" s="1">
        <f>'PR-RAS'!E636</f>
        <v>5193542.79</v>
      </c>
      <c r="E630" s="1">
        <v>0</v>
      </c>
      <c r="F630" s="1">
        <v>0</v>
      </c>
      <c r="G630" s="2">
        <f t="shared" si="10"/>
        <v>15561503.765819998</v>
      </c>
      <c r="H630" s="2">
        <f t="shared" si="11"/>
        <v>0.2099999999627471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16941588.710000001</v>
      </c>
      <c r="E631" s="1">
        <v>0</v>
      </c>
      <c r="F631" s="1">
        <v>0</v>
      </c>
      <c r="G631" s="2">
        <f t="shared" si="10"/>
        <v>21346401.774600003</v>
      </c>
      <c r="H631" s="2">
        <f t="shared" si="11"/>
        <v>0.28999999910593033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116693710</v>
      </c>
      <c r="D633" s="1">
        <f>'PR-RAS'!E639</f>
        <v>118832830.90000001</v>
      </c>
      <c r="E633" s="1">
        <v>0</v>
      </c>
      <c r="F633" s="1">
        <v>0</v>
      </c>
      <c r="G633" s="2">
        <f t="shared" si="10"/>
        <v>223955122.97760001</v>
      </c>
      <c r="H633" s="2">
        <f t="shared" si="11"/>
        <v>9.9999994039535522E-2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131681323</v>
      </c>
      <c r="D634" s="1">
        <f>'PR-RAS'!E640</f>
        <v>123701308.88999999</v>
      </c>
      <c r="E634" s="1">
        <v>0</v>
      </c>
      <c r="F634" s="1">
        <v>0</v>
      </c>
      <c r="G634" s="2">
        <f t="shared" si="10"/>
        <v>239960134.51373997</v>
      </c>
      <c r="H634" s="2">
        <f t="shared" si="11"/>
        <v>0.11000001430511475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14987613</v>
      </c>
      <c r="D636" s="1">
        <f>'PR-RAS'!E642</f>
        <v>4868477.9899999797</v>
      </c>
      <c r="E636" s="1">
        <v>0</v>
      </c>
      <c r="F636" s="1">
        <v>0</v>
      </c>
      <c r="G636" s="2">
        <f t="shared" si="10"/>
        <v>15700101.302299974</v>
      </c>
      <c r="H636" s="2">
        <f t="shared" si="11"/>
        <v>1.0000020265579224E-2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8181417.4699999988</v>
      </c>
      <c r="E638" s="1">
        <v>0</v>
      </c>
      <c r="F638" s="1">
        <v>0</v>
      </c>
      <c r="G638" s="2">
        <f t="shared" si="10"/>
        <v>10423125.856779998</v>
      </c>
      <c r="H638" s="2">
        <f t="shared" si="11"/>
        <v>0.4699999988079071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14987613</v>
      </c>
      <c r="D640" s="1">
        <f>'PR-RAS'!E646</f>
        <v>13049895.459999979</v>
      </c>
      <c r="E640" s="1">
        <v>0</v>
      </c>
      <c r="F640" s="1">
        <v>0</v>
      </c>
      <c r="G640" s="2">
        <f t="shared" si="10"/>
        <v>26254851.104879972</v>
      </c>
      <c r="H640" s="2">
        <f t="shared" si="11"/>
        <v>0.45999997854232788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4636595</v>
      </c>
      <c r="D642" s="1">
        <f>'PR-RAS'!E649</f>
        <v>489205.25</v>
      </c>
      <c r="E642" s="1">
        <v>0</v>
      </c>
      <c r="F642" s="1">
        <v>0</v>
      </c>
      <c r="G642" s="2">
        <f t="shared" si="10"/>
        <v>3599218.5255</v>
      </c>
      <c r="H642" s="2">
        <f t="shared" si="11"/>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144010398</v>
      </c>
      <c r="D643" s="1">
        <f>'PR-RAS'!E650</f>
        <v>148365371.78</v>
      </c>
      <c r="E643" s="1">
        <v>0</v>
      </c>
      <c r="F643" s="1">
        <v>0</v>
      </c>
      <c r="G643" s="2">
        <f t="shared" si="10"/>
        <v>282955812.88152003</v>
      </c>
      <c r="H643" s="2">
        <f t="shared" si="11"/>
        <v>0.2199999988079071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146196334</v>
      </c>
      <c r="D644" s="1">
        <f>'PR-RAS'!E651</f>
        <v>148043796.05000001</v>
      </c>
      <c r="E644" s="1">
        <v>0</v>
      </c>
      <c r="F644" s="1">
        <v>0</v>
      </c>
      <c r="G644" s="2">
        <f t="shared" si="10"/>
        <v>284388564.48230004</v>
      </c>
      <c r="H644" s="2">
        <f t="shared" si="11"/>
        <v>5.0000011920928955E-2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2450659</v>
      </c>
      <c r="D645" s="1">
        <f>'PR-RAS'!E652</f>
        <v>810780.97999998927</v>
      </c>
      <c r="E645" s="1">
        <v>0</v>
      </c>
      <c r="F645" s="1">
        <v>0</v>
      </c>
      <c r="G645" s="2">
        <f t="shared" si="10"/>
        <v>2622510.2982399864</v>
      </c>
      <c r="H645" s="2">
        <f t="shared" si="11"/>
        <v>2.000001072883606E-2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116</v>
      </c>
      <c r="D646" s="1">
        <f>'PR-RAS'!E653</f>
        <v>117</v>
      </c>
      <c r="E646" s="1">
        <v>0</v>
      </c>
      <c r="F646" s="1">
        <v>0</v>
      </c>
      <c r="G646" s="2">
        <f t="shared" si="10"/>
        <v>225.75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159</v>
      </c>
      <c r="D648" s="1">
        <f>'PR-RAS'!E655</f>
        <v>161</v>
      </c>
      <c r="E648" s="1">
        <v>0</v>
      </c>
      <c r="F648" s="1">
        <v>0</v>
      </c>
      <c r="G648" s="2">
        <f t="shared" si="10"/>
        <v>311.20699999999999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20781</v>
      </c>
      <c r="D653" s="1">
        <f>'PR-RAS'!E660</f>
        <v>30122.63</v>
      </c>
      <c r="E653" s="1">
        <v>0</v>
      </c>
      <c r="F653" s="1">
        <v>0</v>
      </c>
      <c r="G653" s="2">
        <f t="shared" si="10"/>
        <v>52829.121520000008</v>
      </c>
      <c r="H653" s="2">
        <f t="shared" si="11"/>
        <v>0.36999999999898137</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16246704</v>
      </c>
      <c r="D654" s="1">
        <f>'PR-RAS'!E661</f>
        <v>14660872.93</v>
      </c>
      <c r="E654" s="1">
        <v>0</v>
      </c>
      <c r="F654" s="1">
        <v>0</v>
      </c>
      <c r="G654" s="2">
        <f t="shared" si="10"/>
        <v>29756197.758579999</v>
      </c>
      <c r="H654" s="2">
        <f t="shared" si="11"/>
        <v>7.0000000298023224E-2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219250</v>
      </c>
      <c r="E655" s="1">
        <v>0</v>
      </c>
      <c r="F655" s="1">
        <v>0</v>
      </c>
      <c r="G655" s="2">
        <f t="shared" si="10"/>
        <v>286779</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27532.74</v>
      </c>
      <c r="E657" s="1">
        <v>0</v>
      </c>
      <c r="F657" s="1">
        <v>0</v>
      </c>
      <c r="G657" s="2">
        <f t="shared" si="10"/>
        <v>36122.954880000005</v>
      </c>
      <c r="H657" s="2">
        <f t="shared" si="11"/>
        <v>0.25999999999839929</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3055231</v>
      </c>
      <c r="D658" s="1">
        <f>'PR-RAS'!E665</f>
        <v>3054167.42</v>
      </c>
      <c r="E658" s="1">
        <v>0</v>
      </c>
      <c r="F658" s="1">
        <v>0</v>
      </c>
      <c r="G658" s="2">
        <f t="shared" si="10"/>
        <v>6020462.7568800002</v>
      </c>
      <c r="H658" s="2">
        <f t="shared" si="11"/>
        <v>0.41999999992549419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400000</v>
      </c>
      <c r="D659" s="1">
        <f>'PR-RAS'!E666</f>
        <v>0</v>
      </c>
      <c r="E659" s="1">
        <v>0</v>
      </c>
      <c r="F659" s="1">
        <v>0</v>
      </c>
      <c r="G659" s="2">
        <f t="shared" si="10"/>
        <v>263200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495467</v>
      </c>
      <c r="D662" s="1">
        <f>'PR-RAS'!E669</f>
        <v>164419.20000000001</v>
      </c>
      <c r="E662" s="1">
        <v>0</v>
      </c>
      <c r="F662" s="1">
        <v>0</v>
      </c>
      <c r="G662" s="2">
        <f t="shared" si="10"/>
        <v>544865.86940000008</v>
      </c>
      <c r="H662" s="2">
        <f t="shared" si="11"/>
        <v>0.20000000001164153</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596569.9</v>
      </c>
      <c r="E663" s="1">
        <v>0</v>
      </c>
      <c r="F663" s="1">
        <v>0</v>
      </c>
      <c r="G663" s="2">
        <f t="shared" si="10"/>
        <v>789858.54760000005</v>
      </c>
      <c r="H663" s="2">
        <f t="shared" si="11"/>
        <v>9.9999999976716936E-2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1388618</v>
      </c>
      <c r="D664" s="1">
        <f>'PR-RAS'!E671</f>
        <v>1422466.34</v>
      </c>
      <c r="E664" s="1">
        <v>0</v>
      </c>
      <c r="F664" s="1">
        <v>0</v>
      </c>
      <c r="G664" s="2">
        <f t="shared" si="10"/>
        <v>2806844.10084</v>
      </c>
      <c r="H664" s="2">
        <f t="shared" si="11"/>
        <v>0.34000000008381903</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4005601</v>
      </c>
      <c r="D687" s="1">
        <f>'PR-RAS'!E694</f>
        <v>1487600.39</v>
      </c>
      <c r="E687" s="1">
        <v>0</v>
      </c>
      <c r="F687" s="1">
        <v>0</v>
      </c>
      <c r="G687" s="2">
        <f t="shared" si="10"/>
        <v>4788830.0210800003</v>
      </c>
      <c r="H687" s="2">
        <f t="shared" si="11"/>
        <v>0.38999999989755452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12463954</v>
      </c>
      <c r="D691" s="1">
        <f>'PR-RAS'!E698</f>
        <v>12457581.560000001</v>
      </c>
      <c r="E691" s="1">
        <v>0</v>
      </c>
      <c r="F691" s="1">
        <v>0</v>
      </c>
      <c r="G691" s="2">
        <f t="shared" si="10"/>
        <v>25791590.812800001</v>
      </c>
      <c r="H691" s="2">
        <f t="shared" si="11"/>
        <v>0.43999999947845936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2312.9299999999998</v>
      </c>
      <c r="E705" s="1">
        <v>0</v>
      </c>
      <c r="F705" s="1">
        <v>0</v>
      </c>
      <c r="G705" s="2">
        <f t="shared" si="10"/>
        <v>3256.6054399999994</v>
      </c>
      <c r="H705" s="2">
        <f t="shared" si="11"/>
        <v>7.0000000000163709E-2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93865.9</v>
      </c>
      <c r="E709" s="1">
        <v>0</v>
      </c>
      <c r="F709" s="1">
        <v>0</v>
      </c>
      <c r="G709" s="2">
        <f t="shared" si="10"/>
        <v>132914.11439999999</v>
      </c>
      <c r="H709" s="2">
        <f t="shared" si="11"/>
        <v>0.10000000000582077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88690.81</v>
      </c>
      <c r="E710" s="1">
        <v>0</v>
      </c>
      <c r="F710" s="1">
        <v>0</v>
      </c>
      <c r="G710" s="2">
        <f t="shared" si="10"/>
        <v>125763.56857999999</v>
      </c>
      <c r="H710" s="2">
        <f t="shared" si="11"/>
        <v>0.19000000000232831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260704</v>
      </c>
      <c r="E711" s="1">
        <v>0</v>
      </c>
      <c r="F711" s="1">
        <v>0</v>
      </c>
      <c r="G711" s="2">
        <f t="shared" si="10"/>
        <v>370199.68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18038.490000000002</v>
      </c>
      <c r="E715" s="1">
        <v>0</v>
      </c>
      <c r="F715" s="1">
        <v>0</v>
      </c>
      <c r="G715" s="2">
        <f t="shared" si="10"/>
        <v>25758.96372</v>
      </c>
      <c r="H715" s="2">
        <f t="shared" si="11"/>
        <v>0.49000000000160071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215280.98</v>
      </c>
      <c r="E718" s="1">
        <v>0</v>
      </c>
      <c r="F718" s="1">
        <v>0</v>
      </c>
      <c r="G718" s="2">
        <f t="shared" si="10"/>
        <v>308712.92531999998</v>
      </c>
      <c r="H718" s="2">
        <f t="shared" si="11"/>
        <v>1.9999999989522621E-2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9957.98</v>
      </c>
      <c r="E719" s="1">
        <v>0</v>
      </c>
      <c r="F719" s="1">
        <v>0</v>
      </c>
      <c r="G719" s="2">
        <f t="shared" si="10"/>
        <v>14299.659279999998</v>
      </c>
      <c r="H719" s="2">
        <f t="shared" si="11"/>
        <v>2.0000000000436557E-2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28782.93</v>
      </c>
      <c r="E733" s="1">
        <v>0</v>
      </c>
      <c r="F733" s="1">
        <v>0</v>
      </c>
      <c r="G733" s="2">
        <f t="shared" si="10"/>
        <v>42138.209519999997</v>
      </c>
      <c r="H733" s="2">
        <f t="shared" si="11"/>
        <v>6.9999999999708962E-2</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50704</v>
      </c>
      <c r="D735" s="1">
        <f>'PR-RAS'!E742</f>
        <v>54450.91</v>
      </c>
      <c r="E735" s="1">
        <v>0</v>
      </c>
      <c r="F735" s="1">
        <v>0</v>
      </c>
      <c r="G735" s="2">
        <f t="shared" si="10"/>
        <v>117150.67188000001</v>
      </c>
      <c r="H735" s="2">
        <f t="shared" si="11"/>
        <v>8.999999999650754E-2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3151970</v>
      </c>
      <c r="D753" s="1">
        <f>'PR-RAS'!E760</f>
        <v>413074.28</v>
      </c>
      <c r="E753" s="1">
        <v>0</v>
      </c>
      <c r="F753" s="1">
        <v>0</v>
      </c>
      <c r="G753" s="2">
        <f t="shared" si="10"/>
        <v>2991545.1571200001</v>
      </c>
      <c r="H753" s="2">
        <f t="shared" si="11"/>
        <v>0.28000000002793968</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5000</v>
      </c>
      <c r="E754" s="1">
        <v>0</v>
      </c>
      <c r="F754" s="1">
        <v>0</v>
      </c>
      <c r="G754" s="2">
        <f t="shared" si="10"/>
        <v>7530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105000</v>
      </c>
      <c r="D755" s="1">
        <f>'PR-RAS'!E762</f>
        <v>10000</v>
      </c>
      <c r="E755" s="1">
        <v>0</v>
      </c>
      <c r="F755" s="1">
        <v>0</v>
      </c>
      <c r="G755" s="2">
        <f t="shared" si="10"/>
        <v>94250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781363</v>
      </c>
      <c r="D762" s="1">
        <f>'PR-RAS'!E769</f>
        <v>0</v>
      </c>
      <c r="E762" s="1">
        <v>0</v>
      </c>
      <c r="F762" s="1">
        <v>0</v>
      </c>
      <c r="G762" s="2">
        <f t="shared" si="10"/>
        <v>594617.24300000002</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21000</v>
      </c>
      <c r="D810" s="1">
        <f>'PR-RAS'!E817</f>
        <v>21000</v>
      </c>
      <c r="E810" s="1">
        <v>0</v>
      </c>
      <c r="F810" s="1">
        <v>0</v>
      </c>
      <c r="G810" s="2">
        <f t="shared" ref="G810:G983" si="18">(B810/1000)*(C810*1+D810*2)</f>
        <v>50967</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1849550</v>
      </c>
      <c r="D812" s="1">
        <f>'PR-RAS'!E819</f>
        <v>1839500</v>
      </c>
      <c r="E812" s="1">
        <v>0</v>
      </c>
      <c r="F812" s="1">
        <v>0</v>
      </c>
      <c r="G812" s="2">
        <f t="shared" si="18"/>
        <v>4483654.0500000007</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1663256</v>
      </c>
      <c r="D816" s="1">
        <f>'PR-RAS'!E823</f>
        <v>1588667.84</v>
      </c>
      <c r="E816" s="1">
        <v>0</v>
      </c>
      <c r="F816" s="1">
        <v>0</v>
      </c>
      <c r="G816" s="2">
        <f t="shared" si="18"/>
        <v>3945082.2191999997</v>
      </c>
      <c r="H816" s="2">
        <f t="shared" si="19"/>
        <v>0.15999999991618097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196216</v>
      </c>
      <c r="D817" s="1">
        <f>'PR-RAS'!E824</f>
        <v>195461.74</v>
      </c>
      <c r="E817" s="1">
        <v>0</v>
      </c>
      <c r="F817" s="1">
        <v>0</v>
      </c>
      <c r="G817" s="2">
        <f t="shared" si="18"/>
        <v>479105.81567999994</v>
      </c>
      <c r="H817" s="2">
        <f t="shared" si="19"/>
        <v>0.26000000000931323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76388</v>
      </c>
      <c r="D819" s="1">
        <f>'PR-RAS'!E826</f>
        <v>44069.760000000002</v>
      </c>
      <c r="E819" s="1">
        <v>0</v>
      </c>
      <c r="F819" s="1">
        <v>0</v>
      </c>
      <c r="G819" s="2">
        <f t="shared" si="18"/>
        <v>134583.51136</v>
      </c>
      <c r="H819" s="2">
        <f t="shared" si="19"/>
        <v>0.23999999999796273</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5000</v>
      </c>
      <c r="E820" s="1">
        <v>0</v>
      </c>
      <c r="F820" s="1">
        <v>0</v>
      </c>
      <c r="G820" s="2">
        <f t="shared" si="18"/>
        <v>8189.9999999999991</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182574</v>
      </c>
      <c r="D821" s="1">
        <f>'PR-RAS'!E828</f>
        <v>51454.99</v>
      </c>
      <c r="E821" s="1">
        <v>0</v>
      </c>
      <c r="F821" s="1">
        <v>0</v>
      </c>
      <c r="G821" s="2">
        <f t="shared" si="18"/>
        <v>234096.86359999998</v>
      </c>
      <c r="H821" s="2">
        <f t="shared" si="19"/>
        <v>1.0000000002037268E-2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271530</v>
      </c>
      <c r="D822" s="1">
        <f>'PR-RAS'!E829</f>
        <v>295269</v>
      </c>
      <c r="E822" s="1">
        <v>0</v>
      </c>
      <c r="F822" s="1">
        <v>0</v>
      </c>
      <c r="G822" s="2">
        <f t="shared" si="18"/>
        <v>707757.82799999998</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1449307</v>
      </c>
      <c r="D823" s="1">
        <f>'PR-RAS'!E830</f>
        <v>269920.90000000002</v>
      </c>
      <c r="E823" s="1">
        <v>0</v>
      </c>
      <c r="F823" s="1">
        <v>0</v>
      </c>
      <c r="G823" s="2">
        <f t="shared" si="18"/>
        <v>1635080.3136</v>
      </c>
      <c r="H823" s="2">
        <f t="shared" si="19"/>
        <v>9.9999999976716936E-2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5416457.21</v>
      </c>
      <c r="E882" s="1">
        <v>0</v>
      </c>
      <c r="F882" s="1">
        <v>0</v>
      </c>
      <c r="G882" s="2">
        <f t="shared" si="18"/>
        <v>9543797.6040199995</v>
      </c>
      <c r="H882" s="2">
        <f t="shared" si="19"/>
        <v>0.2099999999627471</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610000</v>
      </c>
      <c r="E912" s="1">
        <v>0</v>
      </c>
      <c r="F912" s="1">
        <v>0</v>
      </c>
      <c r="G912" s="2">
        <f t="shared" si="18"/>
        <v>1111420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4352984</v>
      </c>
      <c r="D961" s="1">
        <f>'PR-RAS'!E968</f>
        <v>0</v>
      </c>
      <c r="E961" s="1">
        <v>0</v>
      </c>
      <c r="F961" s="1">
        <v>0</v>
      </c>
      <c r="G961" s="2">
        <f t="shared" si="18"/>
        <v>4178864.6399999997</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28141646.66</v>
      </c>
      <c r="D1480" s="6"/>
      <c r="E1480" s="6">
        <v>0</v>
      </c>
      <c r="F1480" s="6">
        <v>0</v>
      </c>
      <c r="G1480" s="7">
        <f t="shared" ref="G1480:G1580" si="34">B1480/1000*C1480</f>
        <v>28141.646660000002</v>
      </c>
      <c r="H1480" s="7">
        <f t="shared" ref="H1480:H1580" si="35">ABS(C1480-ROUND(C1480,0))</f>
        <v>0.33999999985098839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114922291.86999999</v>
      </c>
      <c r="D1481" s="1">
        <v>0</v>
      </c>
      <c r="E1481" s="1">
        <v>0</v>
      </c>
      <c r="F1481" s="1">
        <v>0</v>
      </c>
      <c r="G1481" s="2">
        <f t="shared" si="34"/>
        <v>229844.58373999997</v>
      </c>
      <c r="H1481" s="2">
        <f t="shared" si="35"/>
        <v>0.13000001013278961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74344928.379999995</v>
      </c>
      <c r="D1483" s="1">
        <v>0</v>
      </c>
      <c r="E1483" s="1">
        <v>0</v>
      </c>
      <c r="F1483" s="1">
        <v>0</v>
      </c>
      <c r="G1483" s="2">
        <f t="shared" si="34"/>
        <v>297379.71351999999</v>
      </c>
      <c r="H1483" s="2">
        <f t="shared" si="35"/>
        <v>0.37999999523162842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12376495.6</v>
      </c>
      <c r="D1484" s="1">
        <v>0</v>
      </c>
      <c r="E1484" s="1">
        <v>0</v>
      </c>
      <c r="F1484" s="1">
        <v>0</v>
      </c>
      <c r="G1484" s="2">
        <f t="shared" si="34"/>
        <v>61882.478000000003</v>
      </c>
      <c r="H1484" s="2">
        <f t="shared" si="35"/>
        <v>0.40000000037252903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26862482.77</v>
      </c>
      <c r="D1485" s="1">
        <v>0</v>
      </c>
      <c r="E1485" s="1">
        <v>0</v>
      </c>
      <c r="F1485" s="1">
        <v>0</v>
      </c>
      <c r="G1485" s="2">
        <f t="shared" si="34"/>
        <v>161174.89662000001</v>
      </c>
      <c r="H1485" s="2">
        <f t="shared" si="35"/>
        <v>0.23000000044703484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752429.49</v>
      </c>
      <c r="D1486" s="1">
        <v>0</v>
      </c>
      <c r="E1486" s="1">
        <v>0</v>
      </c>
      <c r="F1486" s="1">
        <v>0</v>
      </c>
      <c r="G1486" s="2">
        <f t="shared" si="34"/>
        <v>5267.0064300000004</v>
      </c>
      <c r="H1486" s="2">
        <f t="shared" si="35"/>
        <v>0.48999999999068677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10518976.26</v>
      </c>
      <c r="D1487" s="1">
        <v>0</v>
      </c>
      <c r="E1487" s="1">
        <v>0</v>
      </c>
      <c r="F1487" s="1">
        <v>0</v>
      </c>
      <c r="G1487" s="2">
        <f t="shared" si="34"/>
        <v>84151.810079999996</v>
      </c>
      <c r="H1487" s="2">
        <f t="shared" si="35"/>
        <v>0.25999999977648258</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3816399.33</v>
      </c>
      <c r="D1489" s="1">
        <v>0</v>
      </c>
      <c r="E1489" s="1">
        <v>0</v>
      </c>
      <c r="F1489" s="1">
        <v>0</v>
      </c>
      <c r="G1489" s="2">
        <f t="shared" si="34"/>
        <v>38163.993300000002</v>
      </c>
      <c r="H1489" s="2">
        <f t="shared" si="35"/>
        <v>0.33000000007450581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12843479.779999999</v>
      </c>
      <c r="D1490" s="1">
        <v>0</v>
      </c>
      <c r="E1490" s="1">
        <v>0</v>
      </c>
      <c r="F1490" s="1">
        <v>0</v>
      </c>
      <c r="G1490" s="2">
        <f t="shared" si="34"/>
        <v>141278.27757999999</v>
      </c>
      <c r="H1490" s="2">
        <f t="shared" si="35"/>
        <v>0.22000000067055225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7174665.1500000004</v>
      </c>
      <c r="D1491" s="1">
        <v>0</v>
      </c>
      <c r="E1491" s="1">
        <v>0</v>
      </c>
      <c r="F1491" s="1">
        <v>0</v>
      </c>
      <c r="G1491" s="2">
        <f t="shared" si="34"/>
        <v>86095.981800000009</v>
      </c>
      <c r="H1491" s="2">
        <f t="shared" si="35"/>
        <v>0.15000000037252903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24365880.800000001</v>
      </c>
      <c r="D1492" s="1">
        <v>0</v>
      </c>
      <c r="E1492" s="1">
        <v>0</v>
      </c>
      <c r="F1492" s="1">
        <v>0</v>
      </c>
      <c r="G1492" s="2">
        <f t="shared" si="34"/>
        <v>316756.45039999997</v>
      </c>
      <c r="H1492" s="2">
        <f t="shared" si="35"/>
        <v>0.19999999925494194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16211482.689999999</v>
      </c>
      <c r="D1493" s="1">
        <v>0</v>
      </c>
      <c r="E1493" s="1">
        <v>0</v>
      </c>
      <c r="F1493" s="1">
        <v>0</v>
      </c>
      <c r="G1493" s="2">
        <f t="shared" si="34"/>
        <v>226960.75766</v>
      </c>
      <c r="H1493" s="2">
        <f t="shared" si="35"/>
        <v>0.31000000052154064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16211482.689999999</v>
      </c>
      <c r="D1497" s="1">
        <v>0</v>
      </c>
      <c r="E1497" s="1">
        <v>0</v>
      </c>
      <c r="F1497" s="1">
        <v>0</v>
      </c>
      <c r="G1497" s="2">
        <f t="shared" si="34"/>
        <v>291806.68841999996</v>
      </c>
      <c r="H1497" s="2">
        <f t="shared" si="35"/>
        <v>0.31000000052154064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119788093.94</v>
      </c>
      <c r="D1499" s="1">
        <v>0</v>
      </c>
      <c r="E1499" s="1">
        <v>0</v>
      </c>
      <c r="F1499" s="1">
        <v>0</v>
      </c>
      <c r="G1499" s="2">
        <f t="shared" si="34"/>
        <v>2395761.8788000001</v>
      </c>
      <c r="H1499" s="2">
        <f t="shared" si="35"/>
        <v>6.0000002384185791E-2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75891313.899999991</v>
      </c>
      <c r="D1501" s="1">
        <v>0</v>
      </c>
      <c r="E1501" s="1">
        <v>0</v>
      </c>
      <c r="F1501" s="1">
        <v>0</v>
      </c>
      <c r="G1501" s="2">
        <f t="shared" si="34"/>
        <v>1669608.9057999996</v>
      </c>
      <c r="H1501" s="2">
        <f t="shared" si="35"/>
        <v>0.10000000894069672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13827497.890000001</v>
      </c>
      <c r="D1502" s="1">
        <v>0</v>
      </c>
      <c r="E1502" s="1">
        <v>0</v>
      </c>
      <c r="F1502" s="1">
        <v>0</v>
      </c>
      <c r="G1502" s="2">
        <f t="shared" si="34"/>
        <v>318032.45147000003</v>
      </c>
      <c r="H1502" s="2">
        <f t="shared" si="35"/>
        <v>0.10999999940395355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27814120.640000001</v>
      </c>
      <c r="D1503" s="1">
        <v>0</v>
      </c>
      <c r="E1503" s="1">
        <v>0</v>
      </c>
      <c r="F1503" s="1">
        <v>0</v>
      </c>
      <c r="G1503" s="2">
        <f t="shared" si="34"/>
        <v>667538.89536000008</v>
      </c>
      <c r="H1503" s="2">
        <f t="shared" si="35"/>
        <v>0.35999999940395355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785618.66</v>
      </c>
      <c r="D1504" s="1">
        <v>0</v>
      </c>
      <c r="E1504" s="1">
        <v>0</v>
      </c>
      <c r="F1504" s="1">
        <v>0</v>
      </c>
      <c r="G1504" s="2">
        <f t="shared" si="34"/>
        <v>19640.466500000002</v>
      </c>
      <c r="H1504" s="2">
        <f t="shared" si="35"/>
        <v>0.33999999996740371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10518976.26</v>
      </c>
      <c r="D1505" s="1">
        <v>0</v>
      </c>
      <c r="E1505" s="1">
        <v>0</v>
      </c>
      <c r="F1505" s="1">
        <v>0</v>
      </c>
      <c r="G1505" s="2">
        <f t="shared" si="34"/>
        <v>273493.38276000001</v>
      </c>
      <c r="H1505" s="2">
        <f t="shared" si="35"/>
        <v>0.25999999977648258</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3963435.85</v>
      </c>
      <c r="D1507" s="1">
        <v>0</v>
      </c>
      <c r="E1507" s="1">
        <v>0</v>
      </c>
      <c r="F1507" s="1">
        <v>0</v>
      </c>
      <c r="G1507" s="2">
        <f t="shared" si="34"/>
        <v>110976.2038</v>
      </c>
      <c r="H1507" s="2">
        <f t="shared" si="35"/>
        <v>0.14999999990686774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12028608.890000001</v>
      </c>
      <c r="D1508" s="1">
        <v>0</v>
      </c>
      <c r="E1508" s="1">
        <v>0</v>
      </c>
      <c r="F1508" s="1">
        <v>0</v>
      </c>
      <c r="G1508" s="2">
        <f t="shared" si="34"/>
        <v>348829.65781000006</v>
      </c>
      <c r="H1508" s="2">
        <f t="shared" si="35"/>
        <v>0.10999999940395355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6953055.71</v>
      </c>
      <c r="D1509" s="1">
        <v>0</v>
      </c>
      <c r="E1509" s="1">
        <v>0</v>
      </c>
      <c r="F1509" s="1">
        <v>0</v>
      </c>
      <c r="G1509" s="2">
        <f t="shared" si="34"/>
        <v>208591.67129999999</v>
      </c>
      <c r="H1509" s="2">
        <f t="shared" si="35"/>
        <v>0.2900000000372529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26096780.039999999</v>
      </c>
      <c r="D1510" s="1">
        <v>0</v>
      </c>
      <c r="E1510" s="1">
        <v>0</v>
      </c>
      <c r="F1510" s="1">
        <v>0</v>
      </c>
      <c r="G1510" s="2">
        <f t="shared" si="34"/>
        <v>809000.18123999995</v>
      </c>
      <c r="H1510" s="2">
        <f t="shared" si="35"/>
        <v>3.9999999105930328E-2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17800000</v>
      </c>
      <c r="D1511" s="1">
        <v>0</v>
      </c>
      <c r="E1511" s="1">
        <v>0</v>
      </c>
      <c r="F1511" s="1">
        <v>0</v>
      </c>
      <c r="G1511" s="2">
        <f t="shared" si="34"/>
        <v>569600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17800000</v>
      </c>
      <c r="D1515" s="1">
        <v>0</v>
      </c>
      <c r="E1515" s="1">
        <v>0</v>
      </c>
      <c r="F1515" s="1">
        <v>0</v>
      </c>
      <c r="G1515" s="2">
        <f t="shared" si="34"/>
        <v>640800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23275844.590000004</v>
      </c>
      <c r="D1517" s="1">
        <v>0</v>
      </c>
      <c r="E1517" s="1">
        <v>0</v>
      </c>
      <c r="F1517" s="1">
        <v>0</v>
      </c>
      <c r="G1517" s="2">
        <f t="shared" si="34"/>
        <v>884482.0944200001</v>
      </c>
      <c r="H1517" s="2">
        <f t="shared" si="35"/>
        <v>0.40999999642372131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2984512.36</v>
      </c>
      <c r="D1518" s="1">
        <v>0</v>
      </c>
      <c r="E1518" s="1">
        <v>0</v>
      </c>
      <c r="F1518" s="1">
        <v>0</v>
      </c>
      <c r="G1518" s="2">
        <f t="shared" si="34"/>
        <v>116395.98203999999</v>
      </c>
      <c r="H1518" s="2">
        <f t="shared" si="35"/>
        <v>0.35999999986961484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2984512.36</v>
      </c>
      <c r="D1524" s="1">
        <v>0</v>
      </c>
      <c r="E1524" s="1">
        <v>0</v>
      </c>
      <c r="F1524" s="1">
        <v>0</v>
      </c>
      <c r="G1524" s="2">
        <f t="shared" si="34"/>
        <v>134303.05619999999</v>
      </c>
      <c r="H1524" s="2">
        <f t="shared" si="35"/>
        <v>0.35999999986961484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2984512.36</v>
      </c>
      <c r="D1530" s="1">
        <v>0</v>
      </c>
      <c r="E1530" s="1">
        <v>0</v>
      </c>
      <c r="F1530" s="1">
        <v>0</v>
      </c>
      <c r="G1530" s="2">
        <f t="shared" si="34"/>
        <v>152210.13035999998</v>
      </c>
      <c r="H1530" s="2">
        <f t="shared" si="35"/>
        <v>0.35999999986961484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2984512.36</v>
      </c>
      <c r="D1531" s="1">
        <v>0</v>
      </c>
      <c r="E1531" s="1">
        <v>0</v>
      </c>
      <c r="F1531" s="1">
        <v>0</v>
      </c>
      <c r="G1531" s="2">
        <f t="shared" si="34"/>
        <v>155194.64271999997</v>
      </c>
      <c r="H1531" s="2">
        <f t="shared" si="35"/>
        <v>0.35999999986961484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20291332.23</v>
      </c>
      <c r="D1576" s="1">
        <v>0</v>
      </c>
      <c r="E1576" s="1">
        <v>0</v>
      </c>
      <c r="F1576" s="1">
        <v>0</v>
      </c>
      <c r="G1576" s="2">
        <f t="shared" si="34"/>
        <v>1968259.2263100001</v>
      </c>
      <c r="H1576" s="2">
        <f t="shared" si="35"/>
        <v>0.23000000044703484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4145086.1</v>
      </c>
      <c r="D1578" s="1">
        <v>0</v>
      </c>
      <c r="E1578" s="1">
        <v>0</v>
      </c>
      <c r="F1578" s="1">
        <v>0</v>
      </c>
      <c r="G1578" s="2">
        <f t="shared" si="34"/>
        <v>410363.52390000003</v>
      </c>
      <c r="H1578" s="2">
        <f t="shared" si="35"/>
        <v>0.10000000009313226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407238.83</v>
      </c>
      <c r="D1579" s="1">
        <v>0</v>
      </c>
      <c r="E1579" s="1">
        <v>0</v>
      </c>
      <c r="F1579" s="1">
        <v>0</v>
      </c>
      <c r="G1579" s="2">
        <f t="shared" si="34"/>
        <v>40723.883000000002</v>
      </c>
      <c r="H1579" s="2">
        <f t="shared" si="35"/>
        <v>0.16999999998370185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15739007.300000001</v>
      </c>
      <c r="D1580" s="13">
        <v>0</v>
      </c>
      <c r="E1580" s="13">
        <v>0</v>
      </c>
      <c r="F1580" s="13">
        <v>0</v>
      </c>
      <c r="G1580" s="14">
        <f t="shared" si="34"/>
        <v>1589639.7373000002</v>
      </c>
      <c r="H1580" s="14">
        <f t="shared" si="35"/>
        <v>0.30000000074505806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7"/>
      <c r="D2" s="4"/>
      <c r="E2" s="4"/>
      <c r="F2" s="4"/>
      <c r="G2" s="4"/>
      <c r="H2" s="4"/>
      <c r="I2" s="4"/>
      <c r="J2" s="4"/>
      <c r="K2" s="4"/>
      <c r="L2" s="4"/>
      <c r="M2" s="4"/>
      <c r="N2" s="4"/>
      <c r="O2" s="4"/>
      <c r="P2" s="4"/>
      <c r="Q2" s="4"/>
    </row>
    <row r="3" spans="1:17" ht="18.75" customHeight="1" x14ac:dyDescent="0.2">
      <c r="A3" s="42" t="s">
        <v>3300</v>
      </c>
      <c r="B3" s="386" t="s">
        <v>3301</v>
      </c>
      <c r="C3" s="377"/>
      <c r="D3" s="4"/>
      <c r="E3" s="4"/>
      <c r="F3" s="4"/>
      <c r="G3" s="4"/>
      <c r="H3" s="4"/>
      <c r="I3" s="4"/>
      <c r="J3" s="4"/>
      <c r="K3" s="4"/>
      <c r="L3" s="4"/>
      <c r="M3" s="4"/>
      <c r="N3" s="4"/>
      <c r="O3" s="4"/>
      <c r="P3" s="4"/>
      <c r="Q3" s="4"/>
    </row>
    <row r="4" spans="1:17" ht="37.5" hidden="1" customHeight="1" x14ac:dyDescent="0.2">
      <c r="A4" s="43" t="s">
        <v>3302</v>
      </c>
      <c r="B4" s="376" t="s">
        <v>3303</v>
      </c>
      <c r="C4" s="377"/>
      <c r="D4" s="4"/>
      <c r="E4" s="4"/>
      <c r="F4" s="4"/>
      <c r="G4" s="4"/>
      <c r="H4" s="4"/>
      <c r="I4" s="4"/>
      <c r="J4" s="4"/>
      <c r="K4" s="4"/>
      <c r="L4" s="4"/>
      <c r="M4" s="4"/>
      <c r="N4" s="4"/>
      <c r="O4" s="4"/>
      <c r="P4" s="4"/>
      <c r="Q4" s="4"/>
    </row>
    <row r="5" spans="1:17" ht="48" hidden="1" customHeight="1" x14ac:dyDescent="0.2">
      <c r="A5" s="43" t="s">
        <v>3302</v>
      </c>
      <c r="B5" s="376" t="s">
        <v>3304</v>
      </c>
      <c r="C5" s="377"/>
      <c r="D5" s="4"/>
      <c r="E5" s="4"/>
      <c r="F5" s="4"/>
      <c r="G5" s="4"/>
      <c r="H5" s="4"/>
      <c r="I5" s="4"/>
      <c r="J5" s="4"/>
      <c r="K5" s="4"/>
      <c r="L5" s="4"/>
      <c r="M5" s="4"/>
      <c r="N5" s="4"/>
      <c r="O5" s="4"/>
      <c r="P5" s="4"/>
      <c r="Q5" s="4"/>
    </row>
    <row r="6" spans="1:17" ht="59.25" hidden="1" customHeight="1" x14ac:dyDescent="0.2">
      <c r="A6" s="43" t="s">
        <v>3302</v>
      </c>
      <c r="B6" s="376" t="s">
        <v>3305</v>
      </c>
      <c r="C6" s="377"/>
      <c r="D6" s="4"/>
      <c r="E6" s="4"/>
      <c r="F6" s="4"/>
      <c r="G6" s="4"/>
      <c r="H6" s="4"/>
      <c r="I6" s="4"/>
      <c r="J6" s="4"/>
      <c r="K6" s="4"/>
      <c r="L6" s="4"/>
      <c r="M6" s="4"/>
      <c r="N6" s="4"/>
      <c r="O6" s="4"/>
      <c r="P6" s="4"/>
      <c r="Q6" s="4"/>
    </row>
    <row r="7" spans="1:17" ht="48" hidden="1" customHeight="1" x14ac:dyDescent="0.2">
      <c r="A7" s="43" t="s">
        <v>3306</v>
      </c>
      <c r="B7" s="376" t="s">
        <v>3307</v>
      </c>
      <c r="C7" s="377"/>
      <c r="D7" s="4"/>
      <c r="E7" s="4"/>
      <c r="F7" s="4"/>
      <c r="G7" s="4"/>
      <c r="H7" s="4"/>
      <c r="I7" s="4"/>
      <c r="J7" s="4"/>
      <c r="K7" s="4"/>
      <c r="L7" s="4"/>
      <c r="M7" s="4"/>
      <c r="N7" s="4"/>
      <c r="O7" s="4"/>
      <c r="P7" s="4"/>
      <c r="Q7" s="4"/>
    </row>
    <row r="8" spans="1:17" ht="41.25" hidden="1" customHeight="1" x14ac:dyDescent="0.2">
      <c r="A8" s="43" t="s">
        <v>3308</v>
      </c>
      <c r="B8" s="376" t="s">
        <v>3309</v>
      </c>
      <c r="C8" s="377"/>
      <c r="D8" s="4"/>
      <c r="E8" s="4"/>
      <c r="F8" s="4"/>
      <c r="G8" s="4"/>
      <c r="H8" s="4"/>
      <c r="I8" s="4"/>
      <c r="J8" s="4"/>
      <c r="K8" s="4"/>
      <c r="L8" s="4"/>
      <c r="M8" s="4"/>
      <c r="N8" s="4"/>
      <c r="O8" s="4"/>
      <c r="P8" s="4"/>
      <c r="Q8" s="4"/>
    </row>
    <row r="9" spans="1:17" ht="59.25" hidden="1" customHeight="1" x14ac:dyDescent="0.2">
      <c r="A9" s="43" t="s">
        <v>3310</v>
      </c>
      <c r="B9" s="376" t="s">
        <v>3311</v>
      </c>
      <c r="C9" s="377"/>
      <c r="D9" s="4"/>
      <c r="E9" s="4"/>
      <c r="F9" s="4"/>
      <c r="G9" s="4"/>
      <c r="H9" s="4"/>
      <c r="I9" s="4"/>
      <c r="J9" s="4"/>
      <c r="K9" s="4"/>
      <c r="L9" s="4"/>
      <c r="M9" s="4"/>
      <c r="N9" s="4"/>
      <c r="O9" s="4"/>
      <c r="P9" s="4"/>
      <c r="Q9" s="4"/>
    </row>
    <row r="10" spans="1:17" ht="61.5" hidden="1" customHeight="1" x14ac:dyDescent="0.2">
      <c r="A10" s="43" t="s">
        <v>3310</v>
      </c>
      <c r="B10" s="376" t="s">
        <v>3312</v>
      </c>
      <c r="C10" s="377"/>
      <c r="D10" s="4"/>
      <c r="E10" s="4"/>
      <c r="F10" s="4"/>
      <c r="G10" s="4"/>
      <c r="H10" s="4"/>
      <c r="I10" s="4"/>
      <c r="J10" s="4"/>
      <c r="K10" s="4"/>
      <c r="L10" s="4"/>
      <c r="M10" s="4"/>
      <c r="N10" s="4"/>
      <c r="O10" s="4"/>
      <c r="P10" s="4"/>
      <c r="Q10" s="4"/>
    </row>
    <row r="11" spans="1:17" ht="43.5" hidden="1" customHeight="1" x14ac:dyDescent="0.2">
      <c r="A11" s="43" t="s">
        <v>3310</v>
      </c>
      <c r="B11" s="376" t="s">
        <v>3313</v>
      </c>
      <c r="C11" s="377"/>
      <c r="D11" s="4"/>
      <c r="E11" s="4"/>
      <c r="F11" s="4"/>
      <c r="G11" s="4"/>
      <c r="H11" s="4"/>
      <c r="I11" s="4"/>
      <c r="J11" s="4"/>
      <c r="K11" s="4"/>
      <c r="L11" s="4"/>
      <c r="M11" s="4"/>
      <c r="N11" s="4"/>
      <c r="O11" s="4"/>
      <c r="P11" s="4"/>
      <c r="Q11" s="4"/>
    </row>
    <row r="12" spans="1:17" ht="27.75" hidden="1" customHeight="1" x14ac:dyDescent="0.2">
      <c r="A12" s="43" t="s">
        <v>3314</v>
      </c>
      <c r="B12" s="376" t="s">
        <v>3315</v>
      </c>
      <c r="C12" s="377"/>
      <c r="D12" s="4"/>
      <c r="E12" s="4"/>
      <c r="F12" s="4"/>
      <c r="G12" s="4"/>
      <c r="H12" s="4"/>
      <c r="I12" s="4"/>
      <c r="J12" s="4"/>
      <c r="K12" s="4"/>
      <c r="L12" s="4"/>
      <c r="M12" s="4"/>
      <c r="N12" s="4"/>
      <c r="O12" s="4"/>
      <c r="P12" s="4"/>
      <c r="Q12" s="4"/>
    </row>
    <row r="13" spans="1:17" ht="27.75" hidden="1" customHeight="1" x14ac:dyDescent="0.2">
      <c r="A13" s="43" t="s">
        <v>3316</v>
      </c>
      <c r="B13" s="376" t="s">
        <v>3317</v>
      </c>
      <c r="C13" s="377"/>
      <c r="D13" s="4"/>
      <c r="E13" s="4"/>
      <c r="F13" s="4"/>
      <c r="G13" s="4"/>
      <c r="H13" s="4"/>
      <c r="I13" s="4"/>
      <c r="J13" s="4"/>
      <c r="K13" s="4"/>
      <c r="L13" s="4"/>
      <c r="M13" s="4"/>
      <c r="N13" s="4"/>
      <c r="O13" s="4"/>
      <c r="P13" s="4"/>
      <c r="Q13" s="4"/>
    </row>
    <row r="14" spans="1:17" ht="45.75" hidden="1" customHeight="1" x14ac:dyDescent="0.2">
      <c r="A14" s="43" t="s">
        <v>3318</v>
      </c>
      <c r="B14" s="376" t="s">
        <v>3319</v>
      </c>
      <c r="C14" s="377"/>
      <c r="D14" s="4"/>
      <c r="E14" s="4"/>
      <c r="F14" s="4"/>
      <c r="G14" s="4"/>
      <c r="H14" s="4"/>
      <c r="I14" s="4"/>
      <c r="J14" s="4"/>
      <c r="K14" s="4"/>
      <c r="L14" s="4"/>
      <c r="M14" s="4"/>
      <c r="N14" s="4"/>
      <c r="O14" s="4"/>
      <c r="P14" s="4"/>
      <c r="Q14" s="4"/>
    </row>
    <row r="15" spans="1:17" ht="45.75" hidden="1" customHeight="1" x14ac:dyDescent="0.2">
      <c r="A15" s="43" t="s">
        <v>3320</v>
      </c>
      <c r="B15" s="376" t="s">
        <v>3321</v>
      </c>
      <c r="C15" s="377"/>
      <c r="D15" s="4"/>
      <c r="E15" s="4"/>
      <c r="F15" s="4"/>
      <c r="G15" s="4"/>
      <c r="H15" s="4"/>
      <c r="I15" s="4"/>
      <c r="J15" s="4"/>
      <c r="K15" s="4"/>
      <c r="L15" s="4"/>
      <c r="M15" s="4"/>
      <c r="N15" s="4"/>
      <c r="O15" s="4"/>
      <c r="P15" s="4"/>
      <c r="Q15" s="4"/>
    </row>
    <row r="16" spans="1:17" ht="51" hidden="1" customHeight="1" x14ac:dyDescent="0.2">
      <c r="A16" s="43" t="s">
        <v>3322</v>
      </c>
      <c r="B16" s="376" t="s">
        <v>3323</v>
      </c>
      <c r="C16" s="377"/>
      <c r="D16" s="4"/>
      <c r="E16" s="4"/>
      <c r="F16" s="4"/>
      <c r="G16" s="4"/>
      <c r="H16" s="4"/>
      <c r="I16" s="4"/>
      <c r="J16" s="4"/>
      <c r="K16" s="4"/>
      <c r="L16" s="4"/>
      <c r="M16" s="4"/>
      <c r="N16" s="4"/>
      <c r="O16" s="4"/>
      <c r="P16" s="4"/>
      <c r="Q16" s="4"/>
    </row>
    <row r="17" spans="1:17" ht="27.75" hidden="1" customHeight="1" x14ac:dyDescent="0.2">
      <c r="A17" s="43" t="s">
        <v>3324</v>
      </c>
      <c r="B17" s="376" t="s">
        <v>3325</v>
      </c>
      <c r="C17" s="377"/>
      <c r="D17" s="4"/>
      <c r="E17" s="4"/>
      <c r="F17" s="4"/>
      <c r="G17" s="4"/>
      <c r="H17" s="4"/>
      <c r="I17" s="4"/>
      <c r="J17" s="4"/>
      <c r="K17" s="4"/>
      <c r="L17" s="4"/>
      <c r="M17" s="4"/>
      <c r="N17" s="4"/>
      <c r="O17" s="4"/>
      <c r="P17" s="4"/>
      <c r="Q17" s="4"/>
    </row>
    <row r="18" spans="1:17" ht="27.75" hidden="1" customHeight="1" x14ac:dyDescent="0.2">
      <c r="A18" s="43" t="s">
        <v>3326</v>
      </c>
      <c r="B18" s="376" t="s">
        <v>3327</v>
      </c>
      <c r="C18" s="377"/>
      <c r="D18" s="4"/>
      <c r="E18" s="4"/>
      <c r="F18" s="4"/>
      <c r="G18" s="4"/>
      <c r="H18" s="4"/>
      <c r="I18" s="4"/>
      <c r="J18" s="4"/>
      <c r="K18" s="4"/>
      <c r="L18" s="4"/>
      <c r="M18" s="4"/>
      <c r="N18" s="4"/>
      <c r="O18" s="4"/>
      <c r="P18" s="4"/>
      <c r="Q18" s="4"/>
    </row>
    <row r="19" spans="1:17" ht="45" hidden="1" customHeight="1" x14ac:dyDescent="0.2">
      <c r="A19" s="43" t="s">
        <v>3326</v>
      </c>
      <c r="B19" s="376" t="s">
        <v>3328</v>
      </c>
      <c r="C19" s="377"/>
      <c r="D19" s="4"/>
      <c r="E19" s="4"/>
      <c r="F19" s="4"/>
      <c r="G19" s="4"/>
      <c r="H19" s="4"/>
      <c r="I19" s="4"/>
      <c r="J19" s="4"/>
      <c r="K19" s="4"/>
      <c r="L19" s="4"/>
      <c r="M19" s="4"/>
      <c r="N19" s="4"/>
      <c r="O19" s="4"/>
      <c r="P19" s="4"/>
      <c r="Q19" s="4"/>
    </row>
    <row r="20" spans="1:17" ht="45" hidden="1" customHeight="1" x14ac:dyDescent="0.2">
      <c r="A20" s="43" t="s">
        <v>3329</v>
      </c>
      <c r="B20" s="376" t="s">
        <v>3330</v>
      </c>
      <c r="C20" s="377"/>
      <c r="D20" s="4"/>
      <c r="E20" s="4"/>
      <c r="F20" s="4"/>
      <c r="G20" s="4"/>
      <c r="H20" s="4"/>
      <c r="I20" s="4"/>
      <c r="J20" s="4"/>
      <c r="K20" s="4"/>
      <c r="L20" s="4"/>
      <c r="M20" s="4"/>
      <c r="N20" s="4"/>
      <c r="O20" s="4"/>
      <c r="P20" s="4"/>
      <c r="Q20" s="4"/>
    </row>
    <row r="21" spans="1:17" ht="30" hidden="1" customHeight="1" x14ac:dyDescent="0.2">
      <c r="A21" s="43" t="s">
        <v>3331</v>
      </c>
      <c r="B21" s="376" t="s">
        <v>3332</v>
      </c>
      <c r="C21" s="377"/>
      <c r="D21" s="4"/>
      <c r="E21" s="4"/>
      <c r="F21" s="4"/>
      <c r="G21" s="4"/>
      <c r="H21" s="4"/>
      <c r="I21" s="4"/>
      <c r="J21" s="4"/>
      <c r="K21" s="4"/>
      <c r="L21" s="4"/>
      <c r="M21" s="4"/>
      <c r="N21" s="4"/>
      <c r="O21" s="4"/>
      <c r="P21" s="4"/>
      <c r="Q21" s="4"/>
    </row>
    <row r="22" spans="1:17" ht="30" hidden="1" customHeight="1" x14ac:dyDescent="0.2">
      <c r="A22" s="43" t="s">
        <v>3333</v>
      </c>
      <c r="B22" s="376" t="s">
        <v>3334</v>
      </c>
      <c r="C22" s="377"/>
      <c r="D22" s="4"/>
      <c r="E22" s="4"/>
      <c r="F22" s="4"/>
      <c r="G22" s="4"/>
      <c r="H22" s="4"/>
      <c r="I22" s="4"/>
      <c r="J22" s="4"/>
      <c r="K22" s="4"/>
      <c r="L22" s="4"/>
      <c r="M22" s="4"/>
      <c r="N22" s="4"/>
      <c r="O22" s="4"/>
      <c r="P22" s="4"/>
      <c r="Q22" s="4"/>
    </row>
    <row r="23" spans="1:17" ht="30" hidden="1" customHeight="1" x14ac:dyDescent="0.2">
      <c r="A23" s="43" t="s">
        <v>3335</v>
      </c>
      <c r="B23" s="376" t="s">
        <v>3336</v>
      </c>
      <c r="C23" s="377"/>
      <c r="D23" s="4"/>
      <c r="E23" s="4"/>
      <c r="F23" s="4"/>
      <c r="G23" s="4"/>
      <c r="H23" s="4"/>
      <c r="I23" s="4"/>
      <c r="J23" s="4"/>
      <c r="K23" s="4"/>
      <c r="L23" s="4"/>
      <c r="M23" s="4"/>
      <c r="N23" s="4"/>
      <c r="O23" s="4"/>
      <c r="P23" s="4"/>
      <c r="Q23" s="4"/>
    </row>
    <row r="24" spans="1:17" ht="30" hidden="1" customHeight="1" x14ac:dyDescent="0.2">
      <c r="A24" s="43" t="s">
        <v>3337</v>
      </c>
      <c r="B24" s="376" t="s">
        <v>3338</v>
      </c>
      <c r="C24" s="377"/>
      <c r="D24" s="4"/>
      <c r="E24" s="4"/>
      <c r="F24" s="4"/>
      <c r="G24" s="4"/>
      <c r="H24" s="4"/>
      <c r="I24" s="4"/>
      <c r="J24" s="4"/>
      <c r="K24" s="4"/>
      <c r="L24" s="4"/>
      <c r="M24" s="4"/>
      <c r="N24" s="4"/>
      <c r="O24" s="4"/>
      <c r="P24" s="4"/>
      <c r="Q24" s="4"/>
    </row>
    <row r="25" spans="1:17" ht="30" hidden="1" customHeight="1" x14ac:dyDescent="0.2">
      <c r="A25" s="43" t="s">
        <v>3339</v>
      </c>
      <c r="B25" s="376" t="s">
        <v>3340</v>
      </c>
      <c r="C25" s="377"/>
      <c r="D25" s="4"/>
      <c r="E25" s="4"/>
      <c r="F25" s="4"/>
      <c r="G25" s="4"/>
      <c r="H25" s="4"/>
      <c r="I25" s="4"/>
      <c r="J25" s="4"/>
      <c r="K25" s="4"/>
      <c r="L25" s="4"/>
      <c r="M25" s="4"/>
      <c r="N25" s="4"/>
      <c r="O25" s="4"/>
      <c r="P25" s="4"/>
      <c r="Q25" s="4"/>
    </row>
    <row r="26" spans="1:17" ht="30" hidden="1" customHeight="1" x14ac:dyDescent="0.2">
      <c r="A26" s="43" t="s">
        <v>3341</v>
      </c>
      <c r="B26" s="376" t="s">
        <v>3342</v>
      </c>
      <c r="C26" s="377"/>
      <c r="D26" s="4"/>
      <c r="E26" s="4"/>
      <c r="F26" s="4"/>
      <c r="G26" s="4"/>
      <c r="H26" s="4"/>
      <c r="I26" s="4"/>
      <c r="J26" s="4"/>
      <c r="K26" s="4"/>
      <c r="L26" s="4"/>
      <c r="M26" s="4"/>
      <c r="N26" s="4"/>
      <c r="O26" s="4"/>
      <c r="P26" s="4"/>
      <c r="Q26" s="4"/>
    </row>
    <row r="27" spans="1:17" ht="70.5" hidden="1" customHeight="1" x14ac:dyDescent="0.2">
      <c r="A27" s="43" t="s">
        <v>3343</v>
      </c>
      <c r="B27" s="376" t="s">
        <v>3344</v>
      </c>
      <c r="C27" s="377"/>
      <c r="D27" s="4"/>
      <c r="E27" s="4"/>
      <c r="F27" s="4"/>
      <c r="G27" s="4"/>
      <c r="H27" s="4"/>
      <c r="I27" s="4"/>
      <c r="J27" s="4"/>
      <c r="K27" s="4"/>
      <c r="L27" s="4"/>
      <c r="M27" s="4"/>
      <c r="N27" s="4"/>
      <c r="O27" s="4"/>
      <c r="P27" s="4"/>
      <c r="Q27" s="4"/>
    </row>
    <row r="28" spans="1:17" ht="48" hidden="1" customHeight="1" x14ac:dyDescent="0.2">
      <c r="A28" s="43" t="s">
        <v>3345</v>
      </c>
      <c r="B28" s="376" t="s">
        <v>3346</v>
      </c>
      <c r="C28" s="377"/>
      <c r="D28" s="4"/>
      <c r="E28" s="4"/>
      <c r="F28" s="4"/>
      <c r="G28" s="4"/>
      <c r="H28" s="4"/>
      <c r="I28" s="4"/>
      <c r="J28" s="4"/>
      <c r="K28" s="4"/>
      <c r="L28" s="4"/>
      <c r="M28" s="4"/>
      <c r="N28" s="4"/>
      <c r="O28" s="4"/>
      <c r="P28" s="4"/>
      <c r="Q28" s="4"/>
    </row>
    <row r="29" spans="1:17" ht="100.5" hidden="1" customHeight="1" x14ac:dyDescent="0.2">
      <c r="A29" s="43" t="s">
        <v>3347</v>
      </c>
      <c r="B29" s="376" t="s">
        <v>3348</v>
      </c>
      <c r="C29" s="377"/>
      <c r="D29" s="4"/>
      <c r="E29" s="4"/>
      <c r="F29" s="4"/>
      <c r="G29" s="4"/>
      <c r="H29" s="4"/>
      <c r="I29" s="4"/>
      <c r="J29" s="4"/>
      <c r="K29" s="4"/>
      <c r="L29" s="4"/>
      <c r="M29" s="4"/>
      <c r="N29" s="4"/>
      <c r="O29" s="4"/>
      <c r="P29" s="4"/>
      <c r="Q29" s="4"/>
    </row>
    <row r="30" spans="1:17" ht="45" hidden="1" customHeight="1" x14ac:dyDescent="0.2">
      <c r="A30" s="43" t="s">
        <v>3349</v>
      </c>
      <c r="B30" s="376" t="s">
        <v>3350</v>
      </c>
      <c r="C30" s="377"/>
      <c r="D30" s="4"/>
      <c r="E30" s="4"/>
      <c r="F30" s="4"/>
      <c r="G30" s="4"/>
      <c r="H30" s="4"/>
      <c r="I30" s="4"/>
      <c r="J30" s="4"/>
      <c r="K30" s="4"/>
      <c r="L30" s="4"/>
      <c r="M30" s="4"/>
      <c r="N30" s="4"/>
      <c r="O30" s="4"/>
      <c r="P30" s="4"/>
      <c r="Q30" s="4"/>
    </row>
    <row r="31" spans="1:17" ht="45" hidden="1" customHeight="1" x14ac:dyDescent="0.2">
      <c r="A31" s="43" t="s">
        <v>3351</v>
      </c>
      <c r="B31" s="376" t="s">
        <v>3352</v>
      </c>
      <c r="C31" s="377"/>
      <c r="D31" s="4"/>
      <c r="E31" s="4"/>
      <c r="F31" s="4"/>
      <c r="G31" s="4"/>
      <c r="H31" s="4"/>
      <c r="I31" s="4"/>
      <c r="J31" s="4"/>
      <c r="K31" s="4"/>
      <c r="L31" s="4"/>
      <c r="M31" s="4"/>
      <c r="N31" s="4"/>
      <c r="O31" s="4"/>
      <c r="P31" s="4"/>
      <c r="Q31" s="4"/>
    </row>
    <row r="32" spans="1:17" ht="45" hidden="1" customHeight="1" x14ac:dyDescent="0.2">
      <c r="A32" s="43" t="s">
        <v>3353</v>
      </c>
      <c r="B32" s="376" t="s">
        <v>3354</v>
      </c>
      <c r="C32" s="377"/>
      <c r="D32" s="4"/>
      <c r="E32" s="4"/>
      <c r="F32" s="4"/>
      <c r="G32" s="4"/>
      <c r="H32" s="4"/>
      <c r="I32" s="4"/>
      <c r="J32" s="4"/>
      <c r="K32" s="4"/>
      <c r="L32" s="4"/>
      <c r="M32" s="4"/>
      <c r="N32" s="4"/>
      <c r="O32" s="4"/>
      <c r="P32" s="4"/>
      <c r="Q32" s="4"/>
    </row>
    <row r="33" spans="1:17" ht="72" hidden="1" customHeight="1" x14ac:dyDescent="0.2">
      <c r="A33" s="43" t="s">
        <v>3355</v>
      </c>
      <c r="B33" s="376" t="s">
        <v>3356</v>
      </c>
      <c r="C33" s="377"/>
      <c r="D33" s="4"/>
      <c r="E33" s="4"/>
      <c r="F33" s="4"/>
      <c r="G33" s="4"/>
      <c r="H33" s="4"/>
      <c r="I33" s="4"/>
      <c r="J33" s="4"/>
      <c r="K33" s="4"/>
      <c r="L33" s="4"/>
      <c r="M33" s="4"/>
      <c r="N33" s="4"/>
      <c r="O33" s="4"/>
      <c r="P33" s="4"/>
      <c r="Q33" s="4"/>
    </row>
    <row r="34" spans="1:17" ht="79.5" hidden="1" customHeight="1" x14ac:dyDescent="0.2">
      <c r="A34" s="43" t="s">
        <v>3357</v>
      </c>
      <c r="B34" s="376" t="s">
        <v>3358</v>
      </c>
      <c r="C34" s="377"/>
      <c r="D34" s="4"/>
      <c r="E34" s="4"/>
      <c r="F34" s="4"/>
      <c r="G34" s="4"/>
      <c r="H34" s="4"/>
      <c r="I34" s="4"/>
      <c r="J34" s="4"/>
      <c r="K34" s="4"/>
      <c r="L34" s="4"/>
      <c r="M34" s="4"/>
      <c r="N34" s="4"/>
      <c r="O34" s="4"/>
      <c r="P34" s="4"/>
      <c r="Q34" s="4"/>
    </row>
    <row r="35" spans="1:17" ht="70.5" hidden="1" customHeight="1" x14ac:dyDescent="0.2">
      <c r="A35" s="43" t="s">
        <v>3359</v>
      </c>
      <c r="B35" s="376" t="s">
        <v>3360</v>
      </c>
      <c r="C35" s="377"/>
      <c r="D35" s="4"/>
      <c r="E35" s="4"/>
      <c r="F35" s="4"/>
      <c r="G35" s="4"/>
      <c r="H35" s="4"/>
      <c r="I35" s="4"/>
      <c r="J35" s="4"/>
      <c r="K35" s="4"/>
      <c r="L35" s="4"/>
      <c r="M35" s="4"/>
      <c r="N35" s="4"/>
      <c r="O35" s="4"/>
      <c r="P35" s="4"/>
      <c r="Q35" s="4"/>
    </row>
    <row r="36" spans="1:17" ht="45.75" hidden="1" customHeight="1" x14ac:dyDescent="0.2">
      <c r="A36" s="43" t="s">
        <v>3361</v>
      </c>
      <c r="B36" s="376" t="s">
        <v>3362</v>
      </c>
      <c r="C36" s="377"/>
      <c r="D36" s="4"/>
      <c r="E36" s="4"/>
      <c r="F36" s="4"/>
      <c r="G36" s="4"/>
      <c r="H36" s="4"/>
      <c r="I36" s="4"/>
      <c r="J36" s="4"/>
      <c r="K36" s="4"/>
      <c r="L36" s="4"/>
      <c r="M36" s="4"/>
      <c r="N36" s="4"/>
      <c r="O36" s="4"/>
      <c r="P36" s="4"/>
      <c r="Q36" s="4"/>
    </row>
    <row r="37" spans="1:17" ht="54.75" hidden="1" customHeight="1" x14ac:dyDescent="0.2">
      <c r="A37" s="43" t="s">
        <v>3363</v>
      </c>
      <c r="B37" s="376" t="s">
        <v>3364</v>
      </c>
      <c r="C37" s="377"/>
      <c r="D37" s="4"/>
      <c r="E37" s="4"/>
      <c r="F37" s="4"/>
      <c r="G37" s="4"/>
      <c r="H37" s="4"/>
      <c r="I37" s="4"/>
      <c r="J37" s="4"/>
      <c r="K37" s="4"/>
      <c r="L37" s="4"/>
      <c r="M37" s="4"/>
      <c r="N37" s="4"/>
      <c r="O37" s="4"/>
      <c r="P37" s="4"/>
      <c r="Q37" s="4"/>
    </row>
    <row r="38" spans="1:17" ht="37.5" hidden="1" customHeight="1" x14ac:dyDescent="0.2">
      <c r="A38" s="43" t="s">
        <v>3365</v>
      </c>
      <c r="B38" s="376" t="s">
        <v>3366</v>
      </c>
      <c r="C38" s="377"/>
      <c r="D38" s="4"/>
      <c r="E38" s="4"/>
      <c r="F38" s="4"/>
      <c r="G38" s="4"/>
      <c r="H38" s="4"/>
      <c r="I38" s="4"/>
      <c r="J38" s="4"/>
      <c r="K38" s="4"/>
      <c r="L38" s="4"/>
      <c r="M38" s="4"/>
      <c r="N38" s="4"/>
      <c r="O38" s="4"/>
      <c r="P38" s="4"/>
      <c r="Q38" s="4"/>
    </row>
    <row r="39" spans="1:17" ht="61.5" hidden="1" customHeight="1" x14ac:dyDescent="0.2">
      <c r="A39" s="43" t="s">
        <v>3367</v>
      </c>
      <c r="B39" s="376" t="s">
        <v>3368</v>
      </c>
      <c r="C39" s="377"/>
      <c r="D39" s="4"/>
      <c r="E39" s="4"/>
      <c r="F39" s="4"/>
      <c r="G39" s="4"/>
      <c r="H39" s="4"/>
      <c r="I39" s="4"/>
      <c r="J39" s="4"/>
      <c r="K39" s="4"/>
      <c r="L39" s="4"/>
      <c r="M39" s="4"/>
      <c r="N39" s="4"/>
      <c r="O39" s="4"/>
      <c r="P39" s="4"/>
      <c r="Q39" s="4"/>
    </row>
    <row r="40" spans="1:17" ht="53.25" hidden="1" customHeight="1" x14ac:dyDescent="0.2">
      <c r="A40" s="43" t="s">
        <v>3369</v>
      </c>
      <c r="B40" s="376" t="s">
        <v>3370</v>
      </c>
      <c r="C40" s="377"/>
      <c r="D40" s="4"/>
      <c r="E40" s="4"/>
      <c r="F40" s="4"/>
      <c r="G40" s="4"/>
      <c r="H40" s="4"/>
      <c r="I40" s="4"/>
      <c r="J40" s="4"/>
      <c r="K40" s="4"/>
      <c r="L40" s="4"/>
      <c r="M40" s="4"/>
      <c r="N40" s="4"/>
      <c r="O40" s="4"/>
      <c r="P40" s="4"/>
      <c r="Q40" s="4"/>
    </row>
    <row r="41" spans="1:17" ht="73.5" hidden="1" customHeight="1" x14ac:dyDescent="0.2">
      <c r="A41" s="43" t="s">
        <v>3371</v>
      </c>
      <c r="B41" s="376" t="s">
        <v>3372</v>
      </c>
      <c r="C41" s="377"/>
      <c r="D41" s="4"/>
      <c r="E41" s="4"/>
      <c r="F41" s="4"/>
      <c r="G41" s="4"/>
      <c r="H41" s="4"/>
      <c r="I41" s="4"/>
      <c r="J41" s="4"/>
      <c r="K41" s="4"/>
      <c r="L41" s="4"/>
      <c r="M41" s="4"/>
      <c r="N41" s="4"/>
      <c r="O41" s="4"/>
      <c r="P41" s="4"/>
      <c r="Q41" s="4"/>
    </row>
    <row r="42" spans="1:17" ht="57.75" hidden="1" customHeight="1" x14ac:dyDescent="0.2">
      <c r="A42" s="43" t="s">
        <v>3373</v>
      </c>
      <c r="B42" s="376" t="s">
        <v>3374</v>
      </c>
      <c r="C42" s="377"/>
      <c r="D42" s="4"/>
      <c r="E42" s="4"/>
      <c r="F42" s="4"/>
      <c r="G42" s="4"/>
      <c r="H42" s="4"/>
      <c r="I42" s="4"/>
      <c r="J42" s="4"/>
      <c r="K42" s="4"/>
      <c r="L42" s="4"/>
      <c r="M42" s="4"/>
      <c r="N42" s="4"/>
      <c r="O42" s="4"/>
      <c r="P42" s="4"/>
      <c r="Q42" s="4"/>
    </row>
    <row r="43" spans="1:17" ht="84" hidden="1" customHeight="1" x14ac:dyDescent="0.2">
      <c r="A43" s="43" t="s">
        <v>3375</v>
      </c>
      <c r="B43" s="376" t="s">
        <v>3376</v>
      </c>
      <c r="C43" s="377"/>
      <c r="D43" s="4"/>
      <c r="E43" s="4"/>
      <c r="F43" s="4"/>
      <c r="G43" s="4"/>
      <c r="H43" s="4"/>
      <c r="I43" s="4"/>
      <c r="J43" s="4"/>
      <c r="K43" s="4"/>
      <c r="L43" s="4"/>
      <c r="M43" s="4"/>
      <c r="N43" s="4"/>
      <c r="O43" s="4"/>
      <c r="P43" s="4"/>
      <c r="Q43" s="4"/>
    </row>
    <row r="44" spans="1:17" ht="48" hidden="1" customHeight="1" x14ac:dyDescent="0.2">
      <c r="A44" s="43" t="s">
        <v>3377</v>
      </c>
      <c r="B44" s="376" t="s">
        <v>3378</v>
      </c>
      <c r="C44" s="377"/>
      <c r="D44" s="4"/>
      <c r="E44" s="4"/>
      <c r="F44" s="4"/>
      <c r="G44" s="4"/>
      <c r="H44" s="4"/>
      <c r="I44" s="4"/>
      <c r="J44" s="4"/>
      <c r="K44" s="4"/>
      <c r="L44" s="4"/>
      <c r="M44" s="4"/>
      <c r="N44" s="4"/>
      <c r="O44" s="4"/>
      <c r="P44" s="4"/>
      <c r="Q44" s="4"/>
    </row>
    <row r="45" spans="1:17" ht="57" hidden="1" customHeight="1" x14ac:dyDescent="0.2">
      <c r="A45" s="43" t="s">
        <v>3379</v>
      </c>
      <c r="B45" s="376" t="s">
        <v>3380</v>
      </c>
      <c r="C45" s="377"/>
      <c r="D45" s="4"/>
      <c r="E45" s="4"/>
      <c r="F45" s="4"/>
      <c r="G45" s="4"/>
      <c r="H45" s="4"/>
      <c r="I45" s="4"/>
      <c r="J45" s="4"/>
      <c r="K45" s="4"/>
      <c r="L45" s="4"/>
      <c r="M45" s="4"/>
      <c r="N45" s="4"/>
      <c r="O45" s="4"/>
      <c r="P45" s="4"/>
      <c r="Q45" s="4"/>
    </row>
    <row r="46" spans="1:17" ht="73.5" hidden="1" customHeight="1" x14ac:dyDescent="0.2">
      <c r="A46" s="43" t="s">
        <v>3381</v>
      </c>
      <c r="B46" s="381" t="s">
        <v>3382</v>
      </c>
      <c r="C46" s="377"/>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71" t="s">
        <v>3385</v>
      </c>
      <c r="B48" s="380" t="s">
        <v>3386</v>
      </c>
      <c r="C48" s="379"/>
      <c r="D48" s="4"/>
      <c r="E48" s="4"/>
      <c r="F48" s="4"/>
      <c r="G48" s="4"/>
      <c r="H48" s="4"/>
      <c r="I48" s="4"/>
      <c r="J48" s="4"/>
      <c r="K48" s="4"/>
      <c r="L48" s="4"/>
      <c r="M48" s="4"/>
      <c r="N48" s="4"/>
      <c r="O48" s="4"/>
      <c r="P48" s="4"/>
      <c r="Q48" s="4"/>
    </row>
    <row r="49" spans="1:17" ht="34.5" customHeight="1" x14ac:dyDescent="0.2">
      <c r="A49" s="271" t="s">
        <v>3387</v>
      </c>
      <c r="B49" s="378" t="s">
        <v>3388</v>
      </c>
      <c r="C49" s="379"/>
      <c r="D49" s="4"/>
      <c r="E49" s="4"/>
      <c r="F49" s="4"/>
      <c r="G49" s="4"/>
      <c r="H49" s="4"/>
      <c r="I49" s="4"/>
      <c r="J49" s="4"/>
      <c r="K49" s="4"/>
      <c r="L49" s="4"/>
      <c r="M49" s="4"/>
      <c r="N49" s="4"/>
      <c r="O49" s="4"/>
      <c r="P49" s="4"/>
      <c r="Q49" s="4"/>
    </row>
    <row r="50" spans="1:17" ht="34.5" customHeight="1" x14ac:dyDescent="0.2">
      <c r="A50" s="271" t="s">
        <v>3389</v>
      </c>
      <c r="B50" s="378" t="s">
        <v>3390</v>
      </c>
      <c r="C50" s="379"/>
      <c r="D50" s="4"/>
      <c r="E50" s="4"/>
      <c r="F50" s="4"/>
      <c r="G50" s="4"/>
      <c r="H50" s="4"/>
      <c r="I50" s="4"/>
      <c r="J50" s="4"/>
      <c r="K50" s="4"/>
      <c r="L50" s="4"/>
      <c r="M50" s="4"/>
      <c r="N50" s="4"/>
      <c r="O50" s="4"/>
      <c r="P50" s="4"/>
      <c r="Q50" s="4"/>
    </row>
    <row r="51" spans="1:17" ht="31.5" customHeight="1" x14ac:dyDescent="0.2">
      <c r="A51" s="271" t="s">
        <v>3391</v>
      </c>
      <c r="B51" s="378" t="s">
        <v>3392</v>
      </c>
      <c r="C51" s="379"/>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37210</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41"/>
      <c r="F8" s="332" t="s">
        <v>32</v>
      </c>
      <c r="G8" s="333"/>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v>22</v>
      </c>
      <c r="E10" s="341"/>
      <c r="F10" s="332" t="s">
        <v>35</v>
      </c>
      <c r="G10" s="333"/>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36</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70"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39</v>
      </c>
      <c r="B15" s="326" t="s">
        <v>40</v>
      </c>
      <c r="C15" s="327"/>
      <c r="D15" s="327"/>
      <c r="E15" s="327"/>
      <c r="F15" s="328"/>
      <c r="G15" s="264" t="s">
        <v>41</v>
      </c>
      <c r="H15" s="264" t="s">
        <v>42</v>
      </c>
      <c r="I15" s="265" t="s">
        <v>43</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116093113</v>
      </c>
      <c r="I16" s="172">
        <f>'PR-RAS'!E6</f>
        <v>112074953.24000001</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89712095</v>
      </c>
      <c r="I17" s="172">
        <f>'PR-RAS'!E151</f>
        <v>88616033.409999996</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14987613</v>
      </c>
      <c r="I19" s="173">
        <f>'PR-RAS'!E646</f>
        <v>13049895.459999979</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9" t="s">
        <v>44</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9" t="s">
        <v>35</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36</v>
      </c>
      <c r="B33" s="325" t="str">
        <f>OBVEZE!B5</f>
        <v>Stanje obveza 1. siječnja (=stanju obveza iz Izvještaja o obvezama na 31. prosinca prethodne godine)</v>
      </c>
      <c r="C33" s="321"/>
      <c r="D33" s="321"/>
      <c r="E33" s="321"/>
      <c r="F33" s="322"/>
      <c r="G33" s="159" t="str">
        <f>OBVEZE!C5</f>
        <v>V001</v>
      </c>
      <c r="H33" s="182" t="s">
        <v>45</v>
      </c>
      <c r="I33" s="183">
        <f>OBVEZE!D5</f>
        <v>28141646.66</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45</v>
      </c>
      <c r="I34" s="177">
        <f>OBVEZE!D42</f>
        <v>23275844.590000004</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45</v>
      </c>
      <c r="I35" s="177">
        <f>OBVEZE!D43</f>
        <v>2984512.36</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45</v>
      </c>
      <c r="I36" s="181">
        <f>OBVEZE!D101</f>
        <v>20291332.23</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46</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133" zoomScaleNormal="100" workbookViewId="0">
      <selection activeCell="E650" sqref="E65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47</v>
      </c>
      <c r="B2" s="352"/>
      <c r="C2" s="352"/>
      <c r="D2" s="352"/>
      <c r="E2" s="352"/>
      <c r="F2" s="352"/>
    </row>
    <row r="3" spans="1:25" s="224" customFormat="1" ht="48" x14ac:dyDescent="0.2">
      <c r="A3" s="310" t="s">
        <v>48</v>
      </c>
      <c r="B3" s="311" t="s">
        <v>40</v>
      </c>
      <c r="C3" s="285" t="s">
        <v>41</v>
      </c>
      <c r="D3" s="311" t="s">
        <v>49</v>
      </c>
      <c r="E3" s="311" t="s">
        <v>50</v>
      </c>
      <c r="F3" s="286" t="s">
        <v>51</v>
      </c>
    </row>
    <row r="4" spans="1:25" s="226" customFormat="1" ht="12" customHeight="1" x14ac:dyDescent="0.2">
      <c r="A4" s="162">
        <v>1</v>
      </c>
      <c r="B4" s="163">
        <v>2</v>
      </c>
      <c r="C4" s="164" t="s">
        <v>52</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53</v>
      </c>
      <c r="B5" s="354"/>
      <c r="C5" s="216"/>
      <c r="D5" s="74"/>
      <c r="E5" s="74"/>
      <c r="F5" s="61"/>
    </row>
    <row r="6" spans="1:25" ht="12.75" customHeight="1" x14ac:dyDescent="0.2">
      <c r="A6" s="55">
        <v>6</v>
      </c>
      <c r="B6" s="87" t="s">
        <v>54</v>
      </c>
      <c r="C6" s="52" t="s">
        <v>55</v>
      </c>
      <c r="D6" s="53">
        <f>D7+D44+D50+D82+D106+D124+D133+D139</f>
        <v>116093113</v>
      </c>
      <c r="E6" s="53">
        <f>E7+E44+E50+E82+E106+E124+E133+E139</f>
        <v>112074953.24000001</v>
      </c>
      <c r="F6" s="54">
        <f t="shared" ref="F6:F131" si="0">IF(D6&lt;&gt;0,IF(E6/D6&gt;=100,"&gt;&gt;100",E6/D6*100),"-")</f>
        <v>96.538847433611338</v>
      </c>
    </row>
    <row r="7" spans="1:25" ht="12.75" customHeight="1" x14ac:dyDescent="0.2">
      <c r="A7" s="55">
        <v>61</v>
      </c>
      <c r="B7" s="309" t="s">
        <v>56</v>
      </c>
      <c r="C7" s="52" t="s">
        <v>57</v>
      </c>
      <c r="D7" s="53">
        <f t="shared" ref="D7:E7" si="1">D8+D17+D23+D29+D37+D40</f>
        <v>49346620</v>
      </c>
      <c r="E7" s="53">
        <f t="shared" si="1"/>
        <v>55941779.259999998</v>
      </c>
      <c r="F7" s="54">
        <f t="shared" si="0"/>
        <v>113.36496655697998</v>
      </c>
    </row>
    <row r="8" spans="1:25" ht="12.75" customHeight="1" x14ac:dyDescent="0.2">
      <c r="A8" s="55">
        <v>611</v>
      </c>
      <c r="B8" s="87" t="s">
        <v>58</v>
      </c>
      <c r="C8" s="52" t="s">
        <v>59</v>
      </c>
      <c r="D8" s="53">
        <f t="shared" ref="D8:E8" si="2">SUM(D9:D14)-D15-D16</f>
        <v>45810910</v>
      </c>
      <c r="E8" s="53">
        <f t="shared" si="2"/>
        <v>51600992.039999999</v>
      </c>
      <c r="F8" s="54">
        <f t="shared" si="0"/>
        <v>112.63908977141035</v>
      </c>
    </row>
    <row r="9" spans="1:25" ht="12.75" customHeight="1" x14ac:dyDescent="0.2">
      <c r="A9" s="55">
        <v>6111</v>
      </c>
      <c r="B9" s="87" t="s">
        <v>60</v>
      </c>
      <c r="C9" s="52" t="s">
        <v>61</v>
      </c>
      <c r="D9" s="244">
        <v>42129821</v>
      </c>
      <c r="E9" s="244">
        <v>46360030.939999998</v>
      </c>
      <c r="F9" s="54">
        <f t="shared" si="0"/>
        <v>110.04089226963485</v>
      </c>
    </row>
    <row r="10" spans="1:25" ht="12.75" customHeight="1" x14ac:dyDescent="0.2">
      <c r="A10" s="55">
        <v>6112</v>
      </c>
      <c r="B10" s="87" t="s">
        <v>62</v>
      </c>
      <c r="C10" s="52" t="s">
        <v>63</v>
      </c>
      <c r="D10" s="244">
        <v>5236060</v>
      </c>
      <c r="E10" s="244">
        <v>5232629.75</v>
      </c>
      <c r="F10" s="54">
        <f t="shared" si="0"/>
        <v>99.934487954683476</v>
      </c>
    </row>
    <row r="11" spans="1:25" ht="12.75" customHeight="1" x14ac:dyDescent="0.2">
      <c r="A11" s="55">
        <v>6113</v>
      </c>
      <c r="B11" s="87" t="s">
        <v>64</v>
      </c>
      <c r="C11" s="52" t="s">
        <v>65</v>
      </c>
      <c r="D11" s="244">
        <v>1702017</v>
      </c>
      <c r="E11" s="244">
        <v>2227056.4500000002</v>
      </c>
      <c r="F11" s="54">
        <f t="shared" si="0"/>
        <v>130.84807319785878</v>
      </c>
    </row>
    <row r="12" spans="1:25" ht="12.75" customHeight="1" x14ac:dyDescent="0.2">
      <c r="A12" s="55">
        <v>6114</v>
      </c>
      <c r="B12" s="87" t="s">
        <v>66</v>
      </c>
      <c r="C12" s="52" t="s">
        <v>67</v>
      </c>
      <c r="D12" s="244">
        <v>2887985</v>
      </c>
      <c r="E12" s="244">
        <v>4127401.87</v>
      </c>
      <c r="F12" s="54">
        <f t="shared" si="0"/>
        <v>142.91631950996975</v>
      </c>
    </row>
    <row r="13" spans="1:25" ht="12.75" customHeight="1" x14ac:dyDescent="0.2">
      <c r="A13" s="55">
        <v>6115</v>
      </c>
      <c r="B13" s="87" t="s">
        <v>68</v>
      </c>
      <c r="C13" s="52" t="s">
        <v>69</v>
      </c>
      <c r="D13" s="244">
        <v>1794014</v>
      </c>
      <c r="E13" s="244">
        <v>1758589.4</v>
      </c>
      <c r="F13" s="54">
        <f t="shared" si="0"/>
        <v>98.025400024748961</v>
      </c>
    </row>
    <row r="14" spans="1:25" ht="12.75" customHeight="1" x14ac:dyDescent="0.2">
      <c r="A14" s="55">
        <v>6116</v>
      </c>
      <c r="B14" s="87" t="s">
        <v>70</v>
      </c>
      <c r="C14" s="52" t="s">
        <v>71</v>
      </c>
      <c r="D14" s="244">
        <v>7604</v>
      </c>
      <c r="E14" s="244">
        <v>3468.2</v>
      </c>
      <c r="F14" s="54">
        <f t="shared" si="0"/>
        <v>45.610205155181482</v>
      </c>
    </row>
    <row r="15" spans="1:25" ht="12.75" customHeight="1" x14ac:dyDescent="0.2">
      <c r="A15" s="55">
        <v>6117</v>
      </c>
      <c r="B15" s="87" t="s">
        <v>72</v>
      </c>
      <c r="C15" s="52" t="s">
        <v>73</v>
      </c>
      <c r="D15" s="244">
        <v>7946591</v>
      </c>
      <c r="E15" s="244">
        <v>8108184.5700000003</v>
      </c>
      <c r="F15" s="54">
        <f t="shared" si="0"/>
        <v>102.03349549511232</v>
      </c>
    </row>
    <row r="16" spans="1:25" ht="12.75" customHeight="1" x14ac:dyDescent="0.2">
      <c r="A16" s="55">
        <v>6119</v>
      </c>
      <c r="B16" s="87" t="s">
        <v>74</v>
      </c>
      <c r="C16" s="52" t="s">
        <v>75</v>
      </c>
      <c r="D16" s="244"/>
      <c r="E16" s="244"/>
      <c r="F16" s="54" t="str">
        <f t="shared" si="0"/>
        <v>-</v>
      </c>
    </row>
    <row r="17" spans="1:6" ht="12.75" customHeight="1" x14ac:dyDescent="0.2">
      <c r="A17" s="55">
        <v>612</v>
      </c>
      <c r="B17" s="87" t="s">
        <v>76</v>
      </c>
      <c r="C17" s="52" t="s">
        <v>77</v>
      </c>
      <c r="D17" s="53">
        <f t="shared" ref="D17:E17" si="3">SUM(D18:D21)-D22</f>
        <v>0</v>
      </c>
      <c r="E17" s="53">
        <f t="shared" si="3"/>
        <v>0</v>
      </c>
      <c r="F17" s="54" t="str">
        <f t="shared" si="0"/>
        <v>-</v>
      </c>
    </row>
    <row r="18" spans="1:6" ht="12.75" customHeight="1" x14ac:dyDescent="0.2">
      <c r="A18" s="55">
        <v>6121</v>
      </c>
      <c r="B18" s="87" t="s">
        <v>78</v>
      </c>
      <c r="C18" s="52" t="s">
        <v>79</v>
      </c>
      <c r="D18" s="244"/>
      <c r="E18" s="244"/>
      <c r="F18" s="54" t="str">
        <f t="shared" si="0"/>
        <v>-</v>
      </c>
    </row>
    <row r="19" spans="1:6" ht="12.75" customHeight="1" x14ac:dyDescent="0.2">
      <c r="A19" s="55">
        <v>6122</v>
      </c>
      <c r="B19" s="87" t="s">
        <v>80</v>
      </c>
      <c r="C19" s="52" t="s">
        <v>81</v>
      </c>
      <c r="D19" s="244"/>
      <c r="E19" s="244"/>
      <c r="F19" s="54" t="str">
        <f t="shared" si="0"/>
        <v>-</v>
      </c>
    </row>
    <row r="20" spans="1:6" ht="12.75" customHeight="1" x14ac:dyDescent="0.2">
      <c r="A20" s="55">
        <v>6123</v>
      </c>
      <c r="B20" s="234" t="s">
        <v>82</v>
      </c>
      <c r="C20" s="52" t="s">
        <v>83</v>
      </c>
      <c r="D20" s="244"/>
      <c r="E20" s="244"/>
      <c r="F20" s="54" t="str">
        <f t="shared" si="0"/>
        <v>-</v>
      </c>
    </row>
    <row r="21" spans="1:6" ht="12.75" customHeight="1" x14ac:dyDescent="0.2">
      <c r="A21" s="55">
        <v>6124</v>
      </c>
      <c r="B21" s="87" t="s">
        <v>84</v>
      </c>
      <c r="C21" s="52" t="s">
        <v>85</v>
      </c>
      <c r="D21" s="244"/>
      <c r="E21" s="244"/>
      <c r="F21" s="54" t="str">
        <f t="shared" si="0"/>
        <v>-</v>
      </c>
    </row>
    <row r="22" spans="1:6" ht="12.75" customHeight="1" x14ac:dyDescent="0.2">
      <c r="A22" s="55">
        <v>6125</v>
      </c>
      <c r="B22" s="87" t="s">
        <v>86</v>
      </c>
      <c r="C22" s="52" t="s">
        <v>87</v>
      </c>
      <c r="D22" s="244"/>
      <c r="E22" s="244"/>
      <c r="F22" s="54" t="str">
        <f t="shared" si="0"/>
        <v>-</v>
      </c>
    </row>
    <row r="23" spans="1:6" ht="12.75" customHeight="1" x14ac:dyDescent="0.2">
      <c r="A23" s="55">
        <v>613</v>
      </c>
      <c r="B23" s="87" t="s">
        <v>88</v>
      </c>
      <c r="C23" s="52" t="s">
        <v>89</v>
      </c>
      <c r="D23" s="53">
        <f t="shared" ref="D23:E23" si="4">SUM(D24:D28)</f>
        <v>3166673</v>
      </c>
      <c r="E23" s="53">
        <f t="shared" si="4"/>
        <v>4117769.98</v>
      </c>
      <c r="F23" s="54">
        <f t="shared" si="0"/>
        <v>130.03458140452139</v>
      </c>
    </row>
    <row r="24" spans="1:6" ht="12.75" customHeight="1" x14ac:dyDescent="0.2">
      <c r="A24" s="55">
        <v>6131</v>
      </c>
      <c r="B24" s="87" t="s">
        <v>90</v>
      </c>
      <c r="C24" s="52" t="s">
        <v>91</v>
      </c>
      <c r="D24" s="244"/>
      <c r="E24" s="244"/>
      <c r="F24" s="54" t="str">
        <f t="shared" si="0"/>
        <v>-</v>
      </c>
    </row>
    <row r="25" spans="1:6" ht="12.75" customHeight="1" x14ac:dyDescent="0.2">
      <c r="A25" s="55">
        <v>6132</v>
      </c>
      <c r="B25" s="87" t="s">
        <v>92</v>
      </c>
      <c r="C25" s="52" t="s">
        <v>93</v>
      </c>
      <c r="D25" s="244"/>
      <c r="E25" s="244"/>
      <c r="F25" s="54" t="str">
        <f t="shared" si="0"/>
        <v>-</v>
      </c>
    </row>
    <row r="26" spans="1:6" ht="12.75" customHeight="1" x14ac:dyDescent="0.2">
      <c r="A26" s="55">
        <v>6133</v>
      </c>
      <c r="B26" s="87" t="s">
        <v>94</v>
      </c>
      <c r="C26" s="52" t="s">
        <v>95</v>
      </c>
      <c r="D26" s="244"/>
      <c r="E26" s="244"/>
      <c r="F26" s="54" t="str">
        <f t="shared" si="0"/>
        <v>-</v>
      </c>
    </row>
    <row r="27" spans="1:6" ht="12.75" customHeight="1" x14ac:dyDescent="0.2">
      <c r="A27" s="55">
        <v>6134</v>
      </c>
      <c r="B27" s="87" t="s">
        <v>96</v>
      </c>
      <c r="C27" s="52" t="s">
        <v>97</v>
      </c>
      <c r="D27" s="244">
        <v>3166673</v>
      </c>
      <c r="E27" s="244">
        <v>4117769.98</v>
      </c>
      <c r="F27" s="54">
        <f t="shared" si="0"/>
        <v>130.03458140452139</v>
      </c>
    </row>
    <row r="28" spans="1:6" ht="12.75" customHeight="1" x14ac:dyDescent="0.2">
      <c r="A28" s="55">
        <v>6135</v>
      </c>
      <c r="B28" s="87" t="s">
        <v>98</v>
      </c>
      <c r="C28" s="52" t="s">
        <v>99</v>
      </c>
      <c r="D28" s="244"/>
      <c r="E28" s="244"/>
      <c r="F28" s="54" t="str">
        <f t="shared" si="0"/>
        <v>-</v>
      </c>
    </row>
    <row r="29" spans="1:6" ht="12.75" customHeight="1" x14ac:dyDescent="0.2">
      <c r="A29" s="55">
        <v>614</v>
      </c>
      <c r="B29" s="87" t="s">
        <v>100</v>
      </c>
      <c r="C29" s="52" t="s">
        <v>101</v>
      </c>
      <c r="D29" s="53">
        <f t="shared" ref="D29:E29" si="5">SUM(D30:D36)</f>
        <v>369037</v>
      </c>
      <c r="E29" s="53">
        <f t="shared" si="5"/>
        <v>223017.24</v>
      </c>
      <c r="F29" s="54">
        <f t="shared" si="0"/>
        <v>60.432216823787307</v>
      </c>
    </row>
    <row r="30" spans="1:6" ht="12.75" customHeight="1" x14ac:dyDescent="0.2">
      <c r="A30" s="55">
        <v>6141</v>
      </c>
      <c r="B30" s="87" t="s">
        <v>102</v>
      </c>
      <c r="C30" s="52" t="s">
        <v>103</v>
      </c>
      <c r="D30" s="244"/>
      <c r="E30" s="244"/>
      <c r="F30" s="54" t="str">
        <f t="shared" si="0"/>
        <v>-</v>
      </c>
    </row>
    <row r="31" spans="1:6" ht="12.75" customHeight="1" x14ac:dyDescent="0.2">
      <c r="A31" s="55">
        <v>6142</v>
      </c>
      <c r="B31" s="87" t="s">
        <v>104</v>
      </c>
      <c r="C31" s="52" t="s">
        <v>105</v>
      </c>
      <c r="D31" s="244">
        <v>348256</v>
      </c>
      <c r="E31" s="244">
        <v>192894.61</v>
      </c>
      <c r="F31" s="54">
        <f t="shared" si="0"/>
        <v>55.388739892492879</v>
      </c>
    </row>
    <row r="32" spans="1:6" ht="12.75" customHeight="1" x14ac:dyDescent="0.2">
      <c r="A32" s="55">
        <v>6143</v>
      </c>
      <c r="B32" s="87" t="s">
        <v>106</v>
      </c>
      <c r="C32" s="52" t="s">
        <v>107</v>
      </c>
      <c r="D32" s="244"/>
      <c r="E32" s="244"/>
      <c r="F32" s="54" t="str">
        <f t="shared" si="0"/>
        <v>-</v>
      </c>
    </row>
    <row r="33" spans="1:6" ht="12.75" customHeight="1" x14ac:dyDescent="0.2">
      <c r="A33" s="55">
        <v>6145</v>
      </c>
      <c r="B33" s="87" t="s">
        <v>108</v>
      </c>
      <c r="C33" s="52" t="s">
        <v>109</v>
      </c>
      <c r="D33" s="244">
        <v>20781</v>
      </c>
      <c r="E33" s="244">
        <v>30122.63</v>
      </c>
      <c r="F33" s="54">
        <f t="shared" si="0"/>
        <v>144.95274529618402</v>
      </c>
    </row>
    <row r="34" spans="1:6" ht="12.75" customHeight="1" x14ac:dyDescent="0.2">
      <c r="A34" s="55">
        <v>6146</v>
      </c>
      <c r="B34" s="87" t="s">
        <v>110</v>
      </c>
      <c r="C34" s="52" t="s">
        <v>111</v>
      </c>
      <c r="D34" s="244"/>
      <c r="E34" s="244"/>
      <c r="F34" s="54" t="str">
        <f t="shared" si="0"/>
        <v>-</v>
      </c>
    </row>
    <row r="35" spans="1:6" ht="12.75" customHeight="1" x14ac:dyDescent="0.2">
      <c r="A35" s="55">
        <v>6147</v>
      </c>
      <c r="B35" s="87" t="s">
        <v>112</v>
      </c>
      <c r="C35" s="52" t="s">
        <v>113</v>
      </c>
      <c r="D35" s="244"/>
      <c r="E35" s="244"/>
      <c r="F35" s="54" t="str">
        <f t="shared" si="0"/>
        <v>-</v>
      </c>
    </row>
    <row r="36" spans="1:6" ht="12.75" customHeight="1" x14ac:dyDescent="0.2">
      <c r="A36" s="55">
        <v>6148</v>
      </c>
      <c r="B36" s="87" t="s">
        <v>114</v>
      </c>
      <c r="C36" s="52" t="s">
        <v>115</v>
      </c>
      <c r="D36" s="244"/>
      <c r="E36" s="244"/>
      <c r="F36" s="54" t="str">
        <f t="shared" si="0"/>
        <v>-</v>
      </c>
    </row>
    <row r="37" spans="1:6" ht="12.75" customHeight="1" x14ac:dyDescent="0.2">
      <c r="A37" s="55">
        <v>615</v>
      </c>
      <c r="B37" s="87" t="s">
        <v>116</v>
      </c>
      <c r="C37" s="52" t="s">
        <v>117</v>
      </c>
      <c r="D37" s="53">
        <f t="shared" ref="D37:E37" si="6">SUM(D38:D39)</f>
        <v>0</v>
      </c>
      <c r="E37" s="53">
        <f t="shared" si="6"/>
        <v>0</v>
      </c>
      <c r="F37" s="54" t="str">
        <f t="shared" si="0"/>
        <v>-</v>
      </c>
    </row>
    <row r="38" spans="1:6" ht="12.75" customHeight="1" x14ac:dyDescent="0.2">
      <c r="A38" s="55">
        <v>6151</v>
      </c>
      <c r="B38" s="87" t="s">
        <v>118</v>
      </c>
      <c r="C38" s="52" t="s">
        <v>119</v>
      </c>
      <c r="D38" s="244"/>
      <c r="E38" s="244"/>
      <c r="F38" s="54" t="str">
        <f t="shared" si="0"/>
        <v>-</v>
      </c>
    </row>
    <row r="39" spans="1:6" ht="12.75" customHeight="1" x14ac:dyDescent="0.2">
      <c r="A39" s="55">
        <v>6152</v>
      </c>
      <c r="B39" s="87" t="s">
        <v>120</v>
      </c>
      <c r="C39" s="52" t="s">
        <v>121</v>
      </c>
      <c r="D39" s="244"/>
      <c r="E39" s="244"/>
      <c r="F39" s="54" t="str">
        <f t="shared" si="0"/>
        <v>-</v>
      </c>
    </row>
    <row r="40" spans="1:6" ht="12.75" customHeight="1" x14ac:dyDescent="0.2">
      <c r="A40" s="55">
        <v>616</v>
      </c>
      <c r="B40" s="87" t="s">
        <v>122</v>
      </c>
      <c r="C40" s="52" t="s">
        <v>123</v>
      </c>
      <c r="D40" s="53">
        <f t="shared" ref="D40:E40" si="7">SUM(D41:D43)</f>
        <v>0</v>
      </c>
      <c r="E40" s="53">
        <f t="shared" si="7"/>
        <v>0</v>
      </c>
      <c r="F40" s="54" t="str">
        <f t="shared" si="0"/>
        <v>-</v>
      </c>
    </row>
    <row r="41" spans="1:6" ht="12.75" customHeight="1" x14ac:dyDescent="0.2">
      <c r="A41" s="55">
        <v>6161</v>
      </c>
      <c r="B41" s="87" t="s">
        <v>124</v>
      </c>
      <c r="C41" s="52" t="s">
        <v>125</v>
      </c>
      <c r="D41" s="244"/>
      <c r="E41" s="244"/>
      <c r="F41" s="54" t="str">
        <f t="shared" si="0"/>
        <v>-</v>
      </c>
    </row>
    <row r="42" spans="1:6" ht="12.75" customHeight="1" x14ac:dyDescent="0.2">
      <c r="A42" s="55">
        <v>6162</v>
      </c>
      <c r="B42" s="87" t="s">
        <v>126</v>
      </c>
      <c r="C42" s="52" t="s">
        <v>127</v>
      </c>
      <c r="D42" s="244"/>
      <c r="E42" s="244"/>
      <c r="F42" s="54" t="str">
        <f t="shared" si="0"/>
        <v>-</v>
      </c>
    </row>
    <row r="43" spans="1:6" ht="12.75" customHeight="1" x14ac:dyDescent="0.2">
      <c r="A43" s="55">
        <v>6163</v>
      </c>
      <c r="B43" s="87" t="s">
        <v>128</v>
      </c>
      <c r="C43" s="52" t="s">
        <v>129</v>
      </c>
      <c r="D43" s="244"/>
      <c r="E43" s="244"/>
      <c r="F43" s="54" t="str">
        <f t="shared" si="0"/>
        <v>-</v>
      </c>
    </row>
    <row r="44" spans="1:6" ht="12.75" customHeight="1" x14ac:dyDescent="0.2">
      <c r="A44" s="55">
        <v>62</v>
      </c>
      <c r="B44" s="87" t="s">
        <v>130</v>
      </c>
      <c r="C44" s="52" t="s">
        <v>131</v>
      </c>
      <c r="D44" s="53">
        <f t="shared" ref="D44:E44" si="8">D45+D48+D49</f>
        <v>0</v>
      </c>
      <c r="E44" s="53">
        <f t="shared" si="8"/>
        <v>0</v>
      </c>
      <c r="F44" s="54" t="str">
        <f t="shared" si="0"/>
        <v>-</v>
      </c>
    </row>
    <row r="45" spans="1:6" ht="12.75" customHeight="1" x14ac:dyDescent="0.2">
      <c r="A45" s="55">
        <v>621</v>
      </c>
      <c r="B45" s="87" t="s">
        <v>132</v>
      </c>
      <c r="C45" s="52" t="s">
        <v>133</v>
      </c>
      <c r="D45" s="53">
        <f t="shared" ref="D45:E45" si="9">SUM(D46:D47)</f>
        <v>0</v>
      </c>
      <c r="E45" s="53">
        <f t="shared" si="9"/>
        <v>0</v>
      </c>
      <c r="F45" s="54" t="str">
        <f t="shared" si="0"/>
        <v>-</v>
      </c>
    </row>
    <row r="46" spans="1:6" ht="12.75" customHeight="1" x14ac:dyDescent="0.2">
      <c r="A46" s="55">
        <v>6211</v>
      </c>
      <c r="B46" s="87" t="s">
        <v>134</v>
      </c>
      <c r="C46" s="52" t="s">
        <v>135</v>
      </c>
      <c r="D46" s="244"/>
      <c r="E46" s="244"/>
      <c r="F46" s="54" t="str">
        <f t="shared" si="0"/>
        <v>-</v>
      </c>
    </row>
    <row r="47" spans="1:6" ht="12.75" customHeight="1" x14ac:dyDescent="0.2">
      <c r="A47" s="55">
        <v>6212</v>
      </c>
      <c r="B47" s="87" t="s">
        <v>136</v>
      </c>
      <c r="C47" s="52" t="s">
        <v>137</v>
      </c>
      <c r="D47" s="244"/>
      <c r="E47" s="244"/>
      <c r="F47" s="54" t="str">
        <f t="shared" si="0"/>
        <v>-</v>
      </c>
    </row>
    <row r="48" spans="1:6" ht="12.75" customHeight="1" x14ac:dyDescent="0.2">
      <c r="A48" s="55">
        <v>622</v>
      </c>
      <c r="B48" s="87" t="s">
        <v>138</v>
      </c>
      <c r="C48" s="52" t="s">
        <v>139</v>
      </c>
      <c r="D48" s="244"/>
      <c r="E48" s="244"/>
      <c r="F48" s="54" t="str">
        <f t="shared" si="0"/>
        <v>-</v>
      </c>
    </row>
    <row r="49" spans="1:6" ht="12.75" customHeight="1" x14ac:dyDescent="0.2">
      <c r="A49" s="55">
        <v>623</v>
      </c>
      <c r="B49" s="87" t="s">
        <v>140</v>
      </c>
      <c r="C49" s="52" t="s">
        <v>141</v>
      </c>
      <c r="D49" s="244"/>
      <c r="E49" s="244"/>
      <c r="F49" s="54" t="str">
        <f t="shared" si="0"/>
        <v>-</v>
      </c>
    </row>
    <row r="50" spans="1:6" ht="24" x14ac:dyDescent="0.2">
      <c r="A50" s="55">
        <v>63</v>
      </c>
      <c r="B50" s="88" t="s">
        <v>142</v>
      </c>
      <c r="C50" s="52" t="s">
        <v>143</v>
      </c>
      <c r="D50" s="53">
        <f>D51+D54+D59+D62+D65+D68+D71+D74+D77</f>
        <v>49894898</v>
      </c>
      <c r="E50" s="53">
        <f>E51+E54+E59+E62+E65+E68+E71+E74+E77</f>
        <v>40999314.860000007</v>
      </c>
      <c r="F50" s="54">
        <f t="shared" si="0"/>
        <v>82.171357199688046</v>
      </c>
    </row>
    <row r="51" spans="1:6" ht="12.75" customHeight="1" x14ac:dyDescent="0.2">
      <c r="A51" s="55">
        <v>631</v>
      </c>
      <c r="B51" s="88" t="s">
        <v>144</v>
      </c>
      <c r="C51" s="52" t="s">
        <v>145</v>
      </c>
      <c r="D51" s="53">
        <f t="shared" ref="D51:E51" si="10">D52+D53</f>
        <v>0</v>
      </c>
      <c r="E51" s="53">
        <f t="shared" si="10"/>
        <v>0</v>
      </c>
      <c r="F51" s="54" t="str">
        <f t="shared" si="0"/>
        <v>-</v>
      </c>
    </row>
    <row r="52" spans="1:6" ht="12.75" customHeight="1" x14ac:dyDescent="0.2">
      <c r="A52" s="55">
        <v>6311</v>
      </c>
      <c r="B52" s="88" t="s">
        <v>146</v>
      </c>
      <c r="C52" s="52" t="s">
        <v>147</v>
      </c>
      <c r="D52" s="244"/>
      <c r="E52" s="244"/>
      <c r="F52" s="54" t="str">
        <f t="shared" si="0"/>
        <v>-</v>
      </c>
    </row>
    <row r="53" spans="1:6" ht="12.75" customHeight="1" x14ac:dyDescent="0.2">
      <c r="A53" s="55">
        <v>6312</v>
      </c>
      <c r="B53" s="88" t="s">
        <v>148</v>
      </c>
      <c r="C53" s="52" t="s">
        <v>149</v>
      </c>
      <c r="D53" s="244"/>
      <c r="E53" s="244"/>
      <c r="F53" s="54" t="str">
        <f t="shared" si="0"/>
        <v>-</v>
      </c>
    </row>
    <row r="54" spans="1:6" ht="24" x14ac:dyDescent="0.2">
      <c r="A54" s="55">
        <v>632</v>
      </c>
      <c r="B54" s="88" t="s">
        <v>150</v>
      </c>
      <c r="C54" s="52" t="s">
        <v>151</v>
      </c>
      <c r="D54" s="53">
        <f t="shared" ref="D54:E54" si="11">SUM(D55:D58)</f>
        <v>5751705</v>
      </c>
      <c r="E54" s="53">
        <f t="shared" si="11"/>
        <v>1036848.92</v>
      </c>
      <c r="F54" s="54">
        <f t="shared" si="0"/>
        <v>18.026809789445046</v>
      </c>
    </row>
    <row r="55" spans="1:6" ht="12.75" customHeight="1" x14ac:dyDescent="0.2">
      <c r="A55" s="55">
        <v>6321</v>
      </c>
      <c r="B55" s="88" t="s">
        <v>152</v>
      </c>
      <c r="C55" s="52" t="s">
        <v>153</v>
      </c>
      <c r="D55" s="244"/>
      <c r="E55" s="244"/>
      <c r="F55" s="54" t="str">
        <f t="shared" si="0"/>
        <v>-</v>
      </c>
    </row>
    <row r="56" spans="1:6" ht="12.75" customHeight="1" x14ac:dyDescent="0.2">
      <c r="A56" s="55">
        <v>6322</v>
      </c>
      <c r="B56" s="88" t="s">
        <v>154</v>
      </c>
      <c r="C56" s="52" t="s">
        <v>155</v>
      </c>
      <c r="D56" s="244"/>
      <c r="E56" s="244"/>
      <c r="F56" s="54" t="str">
        <f t="shared" si="0"/>
        <v>-</v>
      </c>
    </row>
    <row r="57" spans="1:6" ht="12.75" customHeight="1" x14ac:dyDescent="0.2">
      <c r="A57" s="55">
        <v>6323</v>
      </c>
      <c r="B57" s="88" t="s">
        <v>156</v>
      </c>
      <c r="C57" s="52" t="s">
        <v>157</v>
      </c>
      <c r="D57" s="244"/>
      <c r="E57" s="244"/>
      <c r="F57" s="54" t="str">
        <f t="shared" si="0"/>
        <v>-</v>
      </c>
    </row>
    <row r="58" spans="1:6" ht="12.75" customHeight="1" x14ac:dyDescent="0.2">
      <c r="A58" s="55">
        <v>6324</v>
      </c>
      <c r="B58" s="88" t="s">
        <v>158</v>
      </c>
      <c r="C58" s="52" t="s">
        <v>159</v>
      </c>
      <c r="D58" s="244">
        <v>5751705</v>
      </c>
      <c r="E58" s="244">
        <v>1036848.92</v>
      </c>
      <c r="F58" s="54">
        <f t="shared" si="0"/>
        <v>18.026809789445046</v>
      </c>
    </row>
    <row r="59" spans="1:6" ht="24" x14ac:dyDescent="0.2">
      <c r="A59" s="55">
        <v>633</v>
      </c>
      <c r="B59" s="88" t="s">
        <v>160</v>
      </c>
      <c r="C59" s="52" t="s">
        <v>161</v>
      </c>
      <c r="D59" s="53">
        <f t="shared" ref="D59:E59" si="12">SUM(D60:D61)</f>
        <v>19701935</v>
      </c>
      <c r="E59" s="53">
        <f t="shared" si="12"/>
        <v>17961823.09</v>
      </c>
      <c r="F59" s="54">
        <f t="shared" si="0"/>
        <v>91.167812146370395</v>
      </c>
    </row>
    <row r="60" spans="1:6" ht="24" x14ac:dyDescent="0.2">
      <c r="A60" s="55">
        <v>6331</v>
      </c>
      <c r="B60" s="88" t="s">
        <v>162</v>
      </c>
      <c r="C60" s="52" t="s">
        <v>163</v>
      </c>
      <c r="D60" s="244">
        <v>16246704</v>
      </c>
      <c r="E60" s="244">
        <v>14907655.67</v>
      </c>
      <c r="F60" s="54">
        <f t="shared" si="0"/>
        <v>91.758030859674676</v>
      </c>
    </row>
    <row r="61" spans="1:6" ht="24" x14ac:dyDescent="0.2">
      <c r="A61" s="55">
        <v>6332</v>
      </c>
      <c r="B61" s="88" t="s">
        <v>164</v>
      </c>
      <c r="C61" s="52" t="s">
        <v>165</v>
      </c>
      <c r="D61" s="244">
        <v>3455231</v>
      </c>
      <c r="E61" s="244">
        <v>3054167.42</v>
      </c>
      <c r="F61" s="54">
        <f t="shared" si="0"/>
        <v>88.392568253757858</v>
      </c>
    </row>
    <row r="62" spans="1:6" ht="12.75" customHeight="1" x14ac:dyDescent="0.2">
      <c r="A62" s="55">
        <v>634</v>
      </c>
      <c r="B62" s="87" t="s">
        <v>166</v>
      </c>
      <c r="C62" s="52" t="s">
        <v>167</v>
      </c>
      <c r="D62" s="53">
        <f t="shared" ref="D62:E62" si="13">SUM(D63:D64)</f>
        <v>1884085</v>
      </c>
      <c r="E62" s="53">
        <f t="shared" si="13"/>
        <v>2183455.44</v>
      </c>
      <c r="F62" s="54">
        <f t="shared" si="0"/>
        <v>115.88943386312189</v>
      </c>
    </row>
    <row r="63" spans="1:6" ht="12.75" customHeight="1" x14ac:dyDescent="0.2">
      <c r="A63" s="55">
        <v>6341</v>
      </c>
      <c r="B63" s="87" t="s">
        <v>168</v>
      </c>
      <c r="C63" s="52" t="s">
        <v>169</v>
      </c>
      <c r="D63" s="244">
        <v>1884085</v>
      </c>
      <c r="E63" s="244">
        <v>2183455.44</v>
      </c>
      <c r="F63" s="54">
        <f t="shared" si="0"/>
        <v>115.88943386312189</v>
      </c>
    </row>
    <row r="64" spans="1:6" ht="12.75" customHeight="1" x14ac:dyDescent="0.2">
      <c r="A64" s="55">
        <v>6342</v>
      </c>
      <c r="B64" s="87" t="s">
        <v>170</v>
      </c>
      <c r="C64" s="52" t="s">
        <v>171</v>
      </c>
      <c r="D64" s="244"/>
      <c r="E64" s="244"/>
      <c r="F64" s="54" t="str">
        <f t="shared" si="0"/>
        <v>-</v>
      </c>
    </row>
    <row r="65" spans="1:6" ht="12.75" customHeight="1" x14ac:dyDescent="0.2">
      <c r="A65" s="55">
        <v>635</v>
      </c>
      <c r="B65" s="87" t="s">
        <v>172</v>
      </c>
      <c r="C65" s="52" t="s">
        <v>173</v>
      </c>
      <c r="D65" s="53">
        <f t="shared" ref="D65:E65" si="14">SUM(D66:D67)</f>
        <v>5998890</v>
      </c>
      <c r="E65" s="53">
        <f t="shared" si="14"/>
        <v>5842039.9000000004</v>
      </c>
      <c r="F65" s="54">
        <f t="shared" si="0"/>
        <v>97.385347956038544</v>
      </c>
    </row>
    <row r="66" spans="1:6" ht="12.75" customHeight="1" x14ac:dyDescent="0.2">
      <c r="A66" s="55">
        <v>6351</v>
      </c>
      <c r="B66" s="87" t="s">
        <v>174</v>
      </c>
      <c r="C66" s="52" t="s">
        <v>175</v>
      </c>
      <c r="D66" s="244">
        <v>5998890</v>
      </c>
      <c r="E66" s="244">
        <v>5842039.9000000004</v>
      </c>
      <c r="F66" s="54">
        <f t="shared" si="0"/>
        <v>97.385347956038544</v>
      </c>
    </row>
    <row r="67" spans="1:6" ht="12.75" customHeight="1" x14ac:dyDescent="0.2">
      <c r="A67" s="55">
        <v>6352</v>
      </c>
      <c r="B67" s="87" t="s">
        <v>176</v>
      </c>
      <c r="C67" s="52" t="s">
        <v>177</v>
      </c>
      <c r="D67" s="244"/>
      <c r="E67" s="244"/>
      <c r="F67" s="54" t="str">
        <f t="shared" si="0"/>
        <v>-</v>
      </c>
    </row>
    <row r="68" spans="1:6" ht="24" x14ac:dyDescent="0.2">
      <c r="A68" s="55" t="s">
        <v>178</v>
      </c>
      <c r="B68" s="234" t="s">
        <v>179</v>
      </c>
      <c r="C68" s="52" t="s">
        <v>178</v>
      </c>
      <c r="D68" s="53">
        <f t="shared" ref="D68:E68" si="15">SUM(D69:D70)</f>
        <v>0</v>
      </c>
      <c r="E68" s="53">
        <f t="shared" si="15"/>
        <v>0</v>
      </c>
      <c r="F68" s="54" t="str">
        <f t="shared" si="0"/>
        <v>-</v>
      </c>
    </row>
    <row r="69" spans="1:6" ht="12.75" customHeight="1" x14ac:dyDescent="0.2">
      <c r="A69" s="55" t="s">
        <v>180</v>
      </c>
      <c r="B69" s="87" t="s">
        <v>181</v>
      </c>
      <c r="C69" s="52" t="s">
        <v>180</v>
      </c>
      <c r="D69" s="244"/>
      <c r="E69" s="244"/>
      <c r="F69" s="54" t="str">
        <f t="shared" si="0"/>
        <v>-</v>
      </c>
    </row>
    <row r="70" spans="1:6" ht="24" x14ac:dyDescent="0.2">
      <c r="A70" s="55" t="s">
        <v>182</v>
      </c>
      <c r="B70" s="87" t="s">
        <v>183</v>
      </c>
      <c r="C70" s="52" t="s">
        <v>182</v>
      </c>
      <c r="D70" s="244"/>
      <c r="E70" s="244"/>
      <c r="F70" s="54" t="str">
        <f t="shared" si="0"/>
        <v>-</v>
      </c>
    </row>
    <row r="71" spans="1:6" ht="24" x14ac:dyDescent="0.2">
      <c r="A71" s="55" t="s">
        <v>184</v>
      </c>
      <c r="B71" s="87" t="s">
        <v>185</v>
      </c>
      <c r="C71" s="56" t="s">
        <v>184</v>
      </c>
      <c r="D71" s="53">
        <f t="shared" ref="D71:E71" si="16">SUM(D72:D73)</f>
        <v>0</v>
      </c>
      <c r="E71" s="53">
        <f t="shared" si="16"/>
        <v>0</v>
      </c>
      <c r="F71" s="54" t="str">
        <f t="shared" si="0"/>
        <v>-</v>
      </c>
    </row>
    <row r="72" spans="1:6" ht="12.75" customHeight="1" x14ac:dyDescent="0.2">
      <c r="A72" s="55" t="s">
        <v>186</v>
      </c>
      <c r="B72" s="87" t="s">
        <v>187</v>
      </c>
      <c r="C72" s="56" t="s">
        <v>186</v>
      </c>
      <c r="D72" s="244"/>
      <c r="E72" s="244"/>
      <c r="F72" s="54" t="str">
        <f t="shared" si="0"/>
        <v>-</v>
      </c>
    </row>
    <row r="73" spans="1:6" ht="12.75" customHeight="1" x14ac:dyDescent="0.2">
      <c r="A73" s="55" t="s">
        <v>188</v>
      </c>
      <c r="B73" s="87" t="s">
        <v>189</v>
      </c>
      <c r="C73" s="56" t="s">
        <v>188</v>
      </c>
      <c r="D73" s="244"/>
      <c r="E73" s="244"/>
      <c r="F73" s="54" t="str">
        <f t="shared" si="0"/>
        <v>-</v>
      </c>
    </row>
    <row r="74" spans="1:6" ht="12.75" customHeight="1" x14ac:dyDescent="0.2">
      <c r="A74" s="55" t="s">
        <v>190</v>
      </c>
      <c r="B74" s="87" t="s">
        <v>191</v>
      </c>
      <c r="C74" s="52" t="s">
        <v>190</v>
      </c>
      <c r="D74" s="53">
        <f t="shared" ref="D74:E74" si="17">SUM(D75:D76)</f>
        <v>16469555</v>
      </c>
      <c r="E74" s="53">
        <f t="shared" si="17"/>
        <v>13945181.950000001</v>
      </c>
      <c r="F74" s="54">
        <f t="shared" si="0"/>
        <v>84.672487811601471</v>
      </c>
    </row>
    <row r="75" spans="1:6" ht="12.75" customHeight="1" x14ac:dyDescent="0.2">
      <c r="A75" s="55" t="s">
        <v>192</v>
      </c>
      <c r="B75" s="87" t="s">
        <v>193</v>
      </c>
      <c r="C75" s="52" t="s">
        <v>192</v>
      </c>
      <c r="D75" s="244">
        <v>4005601</v>
      </c>
      <c r="E75" s="244">
        <v>1487600.39</v>
      </c>
      <c r="F75" s="54">
        <f t="shared" si="0"/>
        <v>37.138007255340703</v>
      </c>
    </row>
    <row r="76" spans="1:6" ht="12.75" customHeight="1" x14ac:dyDescent="0.2">
      <c r="A76" s="55" t="s">
        <v>194</v>
      </c>
      <c r="B76" s="87" t="s">
        <v>195</v>
      </c>
      <c r="C76" s="52" t="s">
        <v>194</v>
      </c>
      <c r="D76" s="244">
        <v>12463954</v>
      </c>
      <c r="E76" s="244">
        <v>12457581.560000001</v>
      </c>
      <c r="F76" s="54">
        <f t="shared" si="0"/>
        <v>99.948873046225955</v>
      </c>
    </row>
    <row r="77" spans="1:6" ht="24" x14ac:dyDescent="0.2">
      <c r="A77" s="55" t="s">
        <v>196</v>
      </c>
      <c r="B77" s="87" t="s">
        <v>197</v>
      </c>
      <c r="C77" s="52" t="s">
        <v>196</v>
      </c>
      <c r="D77" s="53">
        <f t="shared" ref="D77:E77" si="18">SUM(D78:D81)</f>
        <v>88728</v>
      </c>
      <c r="E77" s="53">
        <f t="shared" si="18"/>
        <v>29965.56</v>
      </c>
      <c r="F77" s="54">
        <f t="shared" si="0"/>
        <v>33.772383013253993</v>
      </c>
    </row>
    <row r="78" spans="1:6" ht="12.75" customHeight="1" x14ac:dyDescent="0.2">
      <c r="A78" s="55">
        <v>6391</v>
      </c>
      <c r="B78" s="87" t="s">
        <v>198</v>
      </c>
      <c r="C78" s="52" t="s">
        <v>199</v>
      </c>
      <c r="D78" s="244"/>
      <c r="E78" s="244"/>
      <c r="F78" s="54" t="str">
        <f t="shared" si="0"/>
        <v>-</v>
      </c>
    </row>
    <row r="79" spans="1:6" ht="12.75" customHeight="1" x14ac:dyDescent="0.2">
      <c r="A79" s="55">
        <v>6392</v>
      </c>
      <c r="B79" s="87" t="s">
        <v>200</v>
      </c>
      <c r="C79" s="52" t="s">
        <v>201</v>
      </c>
      <c r="D79" s="244"/>
      <c r="E79" s="244"/>
      <c r="F79" s="54" t="str">
        <f t="shared" si="0"/>
        <v>-</v>
      </c>
    </row>
    <row r="80" spans="1:6" ht="24" x14ac:dyDescent="0.2">
      <c r="A80" s="55">
        <v>6393</v>
      </c>
      <c r="B80" s="87" t="s">
        <v>202</v>
      </c>
      <c r="C80" s="52" t="s">
        <v>203</v>
      </c>
      <c r="D80" s="244">
        <v>88728</v>
      </c>
      <c r="E80" s="244">
        <v>29965.56</v>
      </c>
      <c r="F80" s="54">
        <f t="shared" si="0"/>
        <v>33.772383013253993</v>
      </c>
    </row>
    <row r="81" spans="1:6" ht="24" x14ac:dyDescent="0.2">
      <c r="A81" s="55">
        <v>6394</v>
      </c>
      <c r="B81" s="87" t="s">
        <v>204</v>
      </c>
      <c r="C81" s="52" t="s">
        <v>205</v>
      </c>
      <c r="D81" s="244"/>
      <c r="E81" s="244"/>
      <c r="F81" s="54" t="str">
        <f t="shared" si="0"/>
        <v>-</v>
      </c>
    </row>
    <row r="82" spans="1:6" ht="12.75" customHeight="1" x14ac:dyDescent="0.2">
      <c r="A82" s="55">
        <v>64</v>
      </c>
      <c r="B82" s="87" t="s">
        <v>206</v>
      </c>
      <c r="C82" s="52" t="s">
        <v>207</v>
      </c>
      <c r="D82" s="53">
        <f t="shared" ref="D82:E82" si="19">D83+D91+D98</f>
        <v>3999277</v>
      </c>
      <c r="E82" s="53">
        <f t="shared" si="19"/>
        <v>3549292.5</v>
      </c>
      <c r="F82" s="54">
        <f t="shared" si="0"/>
        <v>88.748353764943005</v>
      </c>
    </row>
    <row r="83" spans="1:6" ht="12.75" customHeight="1" x14ac:dyDescent="0.2">
      <c r="A83" s="55">
        <v>641</v>
      </c>
      <c r="B83" s="87" t="s">
        <v>208</v>
      </c>
      <c r="C83" s="52" t="s">
        <v>209</v>
      </c>
      <c r="D83" s="53">
        <f t="shared" ref="D83:E83" si="20">SUM(D84:D90)</f>
        <v>7775</v>
      </c>
      <c r="E83" s="53">
        <f t="shared" si="20"/>
        <v>1292.99</v>
      </c>
      <c r="F83" s="54">
        <f t="shared" si="0"/>
        <v>16.630096463022507</v>
      </c>
    </row>
    <row r="84" spans="1:6" ht="12.75" customHeight="1" x14ac:dyDescent="0.2">
      <c r="A84" s="55">
        <v>6412</v>
      </c>
      <c r="B84" s="87" t="s">
        <v>210</v>
      </c>
      <c r="C84" s="52" t="s">
        <v>211</v>
      </c>
      <c r="D84" s="244"/>
      <c r="E84" s="244"/>
      <c r="F84" s="54" t="str">
        <f t="shared" si="0"/>
        <v>-</v>
      </c>
    </row>
    <row r="85" spans="1:6" ht="12.75" customHeight="1" x14ac:dyDescent="0.2">
      <c r="A85" s="55">
        <v>6413</v>
      </c>
      <c r="B85" s="87" t="s">
        <v>212</v>
      </c>
      <c r="C85" s="52" t="s">
        <v>213</v>
      </c>
      <c r="D85" s="244">
        <v>28</v>
      </c>
      <c r="E85" s="244">
        <v>15.35</v>
      </c>
      <c r="F85" s="54">
        <f t="shared" si="0"/>
        <v>54.821428571428562</v>
      </c>
    </row>
    <row r="86" spans="1:6" ht="12.75" customHeight="1" x14ac:dyDescent="0.2">
      <c r="A86" s="55">
        <v>6414</v>
      </c>
      <c r="B86" s="87" t="s">
        <v>214</v>
      </c>
      <c r="C86" s="52" t="s">
        <v>215</v>
      </c>
      <c r="D86" s="244">
        <v>7747</v>
      </c>
      <c r="E86" s="244">
        <v>1277.6400000000001</v>
      </c>
      <c r="F86" s="54">
        <f t="shared" si="0"/>
        <v>16.492061443139281</v>
      </c>
    </row>
    <row r="87" spans="1:6" ht="12.75" customHeight="1" x14ac:dyDescent="0.2">
      <c r="A87" s="55">
        <v>6415</v>
      </c>
      <c r="B87" s="87" t="s">
        <v>216</v>
      </c>
      <c r="C87" s="52" t="s">
        <v>217</v>
      </c>
      <c r="D87" s="244"/>
      <c r="E87" s="244"/>
      <c r="F87" s="54" t="str">
        <f t="shared" si="0"/>
        <v>-</v>
      </c>
    </row>
    <row r="88" spans="1:6" ht="12.75" customHeight="1" x14ac:dyDescent="0.2">
      <c r="A88" s="55">
        <v>6416</v>
      </c>
      <c r="B88" s="87" t="s">
        <v>218</v>
      </c>
      <c r="C88" s="52" t="s">
        <v>219</v>
      </c>
      <c r="D88" s="244"/>
      <c r="E88" s="244"/>
      <c r="F88" s="54" t="str">
        <f t="shared" si="0"/>
        <v>-</v>
      </c>
    </row>
    <row r="89" spans="1:6" ht="24" x14ac:dyDescent="0.2">
      <c r="A89" s="55">
        <v>6417</v>
      </c>
      <c r="B89" s="87" t="s">
        <v>220</v>
      </c>
      <c r="C89" s="52" t="s">
        <v>221</v>
      </c>
      <c r="D89" s="244"/>
      <c r="E89" s="244"/>
      <c r="F89" s="54" t="str">
        <f t="shared" si="0"/>
        <v>-</v>
      </c>
    </row>
    <row r="90" spans="1:6" ht="12.75" customHeight="1" x14ac:dyDescent="0.2">
      <c r="A90" s="55">
        <v>6419</v>
      </c>
      <c r="B90" s="87" t="s">
        <v>222</v>
      </c>
      <c r="C90" s="52" t="s">
        <v>223</v>
      </c>
      <c r="D90" s="244"/>
      <c r="E90" s="244"/>
      <c r="F90" s="54" t="str">
        <f t="shared" si="0"/>
        <v>-</v>
      </c>
    </row>
    <row r="91" spans="1:6" ht="12.75" customHeight="1" x14ac:dyDescent="0.2">
      <c r="A91" s="55">
        <v>642</v>
      </c>
      <c r="B91" s="87" t="s">
        <v>224</v>
      </c>
      <c r="C91" s="52" t="s">
        <v>225</v>
      </c>
      <c r="D91" s="53">
        <f t="shared" ref="D91:E91" si="21">SUM(D92:D97)</f>
        <v>3991502</v>
      </c>
      <c r="E91" s="53">
        <f t="shared" si="21"/>
        <v>3547999.51</v>
      </c>
      <c r="F91" s="54">
        <f t="shared" si="0"/>
        <v>88.888832073740659</v>
      </c>
    </row>
    <row r="92" spans="1:6" ht="12.75" customHeight="1" x14ac:dyDescent="0.2">
      <c r="A92" s="55">
        <v>6421</v>
      </c>
      <c r="B92" s="87" t="s">
        <v>226</v>
      </c>
      <c r="C92" s="52" t="s">
        <v>227</v>
      </c>
      <c r="D92" s="244">
        <v>655788</v>
      </c>
      <c r="E92" s="244">
        <v>433087.63</v>
      </c>
      <c r="F92" s="54">
        <f t="shared" si="0"/>
        <v>66.040798245774539</v>
      </c>
    </row>
    <row r="93" spans="1:6" ht="12.75" customHeight="1" x14ac:dyDescent="0.2">
      <c r="A93" s="55">
        <v>6422</v>
      </c>
      <c r="B93" s="87" t="s">
        <v>228</v>
      </c>
      <c r="C93" s="52" t="s">
        <v>229</v>
      </c>
      <c r="D93" s="244">
        <v>2675730</v>
      </c>
      <c r="E93" s="244">
        <v>2444465.16</v>
      </c>
      <c r="F93" s="54">
        <f t="shared" si="0"/>
        <v>91.356944086286745</v>
      </c>
    </row>
    <row r="94" spans="1:6" ht="12.75" customHeight="1" x14ac:dyDescent="0.2">
      <c r="A94" s="55">
        <v>6423</v>
      </c>
      <c r="B94" s="87" t="s">
        <v>230</v>
      </c>
      <c r="C94" s="52" t="s">
        <v>231</v>
      </c>
      <c r="D94" s="244">
        <v>659984</v>
      </c>
      <c r="E94" s="244">
        <v>670446.72</v>
      </c>
      <c r="F94" s="54">
        <f t="shared" si="0"/>
        <v>101.58529903755242</v>
      </c>
    </row>
    <row r="95" spans="1:6" ht="12.75" customHeight="1" x14ac:dyDescent="0.2">
      <c r="A95" s="55">
        <v>6424</v>
      </c>
      <c r="B95" s="87" t="s">
        <v>232</v>
      </c>
      <c r="C95" s="52" t="s">
        <v>233</v>
      </c>
      <c r="D95" s="244"/>
      <c r="E95" s="244"/>
      <c r="F95" s="54" t="str">
        <f t="shared" si="0"/>
        <v>-</v>
      </c>
    </row>
    <row r="96" spans="1:6" ht="12.75" customHeight="1" x14ac:dyDescent="0.2">
      <c r="A96" s="55" t="s">
        <v>234</v>
      </c>
      <c r="B96" s="87" t="s">
        <v>235</v>
      </c>
      <c r="C96" s="52" t="s">
        <v>234</v>
      </c>
      <c r="D96" s="244"/>
      <c r="E96" s="244"/>
      <c r="F96" s="54" t="str">
        <f t="shared" si="0"/>
        <v>-</v>
      </c>
    </row>
    <row r="97" spans="1:6" ht="12.75" customHeight="1" x14ac:dyDescent="0.2">
      <c r="A97" s="55">
        <v>6429</v>
      </c>
      <c r="B97" s="87" t="s">
        <v>236</v>
      </c>
      <c r="C97" s="52" t="s">
        <v>237</v>
      </c>
      <c r="D97" s="244"/>
      <c r="E97" s="244"/>
      <c r="F97" s="54" t="str">
        <f t="shared" si="0"/>
        <v>-</v>
      </c>
    </row>
    <row r="98" spans="1:6" ht="12.75" customHeight="1" x14ac:dyDescent="0.2">
      <c r="A98" s="55">
        <v>643</v>
      </c>
      <c r="B98" s="87" t="s">
        <v>238</v>
      </c>
      <c r="C98" s="52" t="s">
        <v>239</v>
      </c>
      <c r="D98" s="53">
        <f t="shared" ref="D98:E98" si="22">SUM(D99:D105)</f>
        <v>0</v>
      </c>
      <c r="E98" s="53">
        <f t="shared" si="22"/>
        <v>0</v>
      </c>
      <c r="F98" s="54" t="str">
        <f t="shared" si="0"/>
        <v>-</v>
      </c>
    </row>
    <row r="99" spans="1:6" ht="24" x14ac:dyDescent="0.2">
      <c r="A99" s="55">
        <v>6431</v>
      </c>
      <c r="B99" s="87" t="s">
        <v>240</v>
      </c>
      <c r="C99" s="52" t="s">
        <v>241</v>
      </c>
      <c r="D99" s="244"/>
      <c r="E99" s="244"/>
      <c r="F99" s="54" t="str">
        <f t="shared" si="0"/>
        <v>-</v>
      </c>
    </row>
    <row r="100" spans="1:6" ht="24" x14ac:dyDescent="0.2">
      <c r="A100" s="55">
        <v>6432</v>
      </c>
      <c r="B100" s="234" t="s">
        <v>242</v>
      </c>
      <c r="C100" s="52" t="s">
        <v>243</v>
      </c>
      <c r="D100" s="244"/>
      <c r="E100" s="244"/>
      <c r="F100" s="54" t="str">
        <f t="shared" si="0"/>
        <v>-</v>
      </c>
    </row>
    <row r="101" spans="1:6" ht="24" x14ac:dyDescent="0.2">
      <c r="A101" s="55">
        <v>6433</v>
      </c>
      <c r="B101" s="234" t="s">
        <v>244</v>
      </c>
      <c r="C101" s="52" t="s">
        <v>245</v>
      </c>
      <c r="D101" s="244"/>
      <c r="E101" s="244"/>
      <c r="F101" s="54" t="str">
        <f t="shared" si="0"/>
        <v>-</v>
      </c>
    </row>
    <row r="102" spans="1:6" ht="24" x14ac:dyDescent="0.2">
      <c r="A102" s="55">
        <v>6434</v>
      </c>
      <c r="B102" s="87" t="s">
        <v>246</v>
      </c>
      <c r="C102" s="52" t="s">
        <v>247</v>
      </c>
      <c r="D102" s="244"/>
      <c r="E102" s="244"/>
      <c r="F102" s="54" t="str">
        <f t="shared" si="0"/>
        <v>-</v>
      </c>
    </row>
    <row r="103" spans="1:6" ht="24" x14ac:dyDescent="0.2">
      <c r="A103" s="55">
        <v>6435</v>
      </c>
      <c r="B103" s="234" t="s">
        <v>248</v>
      </c>
      <c r="C103" s="52" t="s">
        <v>249</v>
      </c>
      <c r="D103" s="244"/>
      <c r="E103" s="244"/>
      <c r="F103" s="54" t="str">
        <f t="shared" si="0"/>
        <v>-</v>
      </c>
    </row>
    <row r="104" spans="1:6" ht="24" x14ac:dyDescent="0.2">
      <c r="A104" s="55">
        <v>6436</v>
      </c>
      <c r="B104" s="234" t="s">
        <v>250</v>
      </c>
      <c r="C104" s="52" t="s">
        <v>251</v>
      </c>
      <c r="D104" s="244"/>
      <c r="E104" s="244"/>
      <c r="F104" s="54" t="str">
        <f t="shared" si="0"/>
        <v>-</v>
      </c>
    </row>
    <row r="105" spans="1:6" ht="12.75" customHeight="1" x14ac:dyDescent="0.2">
      <c r="A105" s="55">
        <v>6437</v>
      </c>
      <c r="B105" s="87" t="s">
        <v>252</v>
      </c>
      <c r="C105" s="52" t="s">
        <v>253</v>
      </c>
      <c r="D105" s="244"/>
      <c r="E105" s="244"/>
      <c r="F105" s="54" t="str">
        <f t="shared" si="0"/>
        <v>-</v>
      </c>
    </row>
    <row r="106" spans="1:6" ht="24" x14ac:dyDescent="0.2">
      <c r="A106" s="55">
        <v>65</v>
      </c>
      <c r="B106" s="87" t="s">
        <v>254</v>
      </c>
      <c r="C106" s="52" t="s">
        <v>255</v>
      </c>
      <c r="D106" s="53">
        <f t="shared" ref="D106:E106" si="23">D107+D112+D120</f>
        <v>11856713</v>
      </c>
      <c r="E106" s="53">
        <f t="shared" si="23"/>
        <v>10764865.42</v>
      </c>
      <c r="F106" s="54">
        <f t="shared" si="0"/>
        <v>90.79131307302454</v>
      </c>
    </row>
    <row r="107" spans="1:6" ht="12.75" customHeight="1" x14ac:dyDescent="0.2">
      <c r="A107" s="55">
        <v>651</v>
      </c>
      <c r="B107" s="87" t="s">
        <v>256</v>
      </c>
      <c r="C107" s="52" t="s">
        <v>257</v>
      </c>
      <c r="D107" s="53">
        <f t="shared" ref="D107:E107" si="24">SUM(D108:D111)</f>
        <v>449040</v>
      </c>
      <c r="E107" s="53">
        <f t="shared" si="24"/>
        <v>411949.01999999996</v>
      </c>
      <c r="F107" s="54">
        <f t="shared" si="0"/>
        <v>91.739938535542493</v>
      </c>
    </row>
    <row r="108" spans="1:6" ht="12.75" customHeight="1" x14ac:dyDescent="0.2">
      <c r="A108" s="55">
        <v>6511</v>
      </c>
      <c r="B108" s="87" t="s">
        <v>258</v>
      </c>
      <c r="C108" s="52" t="s">
        <v>259</v>
      </c>
      <c r="D108" s="244"/>
      <c r="E108" s="244"/>
      <c r="F108" s="54" t="str">
        <f t="shared" si="0"/>
        <v>-</v>
      </c>
    </row>
    <row r="109" spans="1:6" ht="12.75" customHeight="1" x14ac:dyDescent="0.2">
      <c r="A109" s="55">
        <v>6512</v>
      </c>
      <c r="B109" s="87" t="s">
        <v>260</v>
      </c>
      <c r="C109" s="52" t="s">
        <v>261</v>
      </c>
      <c r="D109" s="244">
        <v>158747</v>
      </c>
      <c r="E109" s="244">
        <v>263670</v>
      </c>
      <c r="F109" s="54">
        <f t="shared" si="0"/>
        <v>166.09447737595042</v>
      </c>
    </row>
    <row r="110" spans="1:6" ht="12.75" customHeight="1" x14ac:dyDescent="0.2">
      <c r="A110" s="55">
        <v>6513</v>
      </c>
      <c r="B110" s="87" t="s">
        <v>262</v>
      </c>
      <c r="C110" s="52" t="s">
        <v>263</v>
      </c>
      <c r="D110" s="244">
        <v>254095</v>
      </c>
      <c r="E110" s="244">
        <v>97812.22</v>
      </c>
      <c r="F110" s="54">
        <f t="shared" si="0"/>
        <v>38.494350538184534</v>
      </c>
    </row>
    <row r="111" spans="1:6" ht="12.75" customHeight="1" x14ac:dyDescent="0.2">
      <c r="A111" s="55">
        <v>6514</v>
      </c>
      <c r="B111" s="87" t="s">
        <v>264</v>
      </c>
      <c r="C111" s="52" t="s">
        <v>265</v>
      </c>
      <c r="D111" s="244">
        <v>36198</v>
      </c>
      <c r="E111" s="244">
        <v>50466.8</v>
      </c>
      <c r="F111" s="54">
        <f t="shared" si="0"/>
        <v>139.41875241726063</v>
      </c>
    </row>
    <row r="112" spans="1:6" ht="12.75" customHeight="1" x14ac:dyDescent="0.2">
      <c r="A112" s="55">
        <v>652</v>
      </c>
      <c r="B112" s="87" t="s">
        <v>266</v>
      </c>
      <c r="C112" s="52" t="s">
        <v>267</v>
      </c>
      <c r="D112" s="53">
        <f t="shared" ref="D112:E112" si="25">SUM(D113:D119)</f>
        <v>864274</v>
      </c>
      <c r="E112" s="53">
        <f t="shared" si="25"/>
        <v>497801.35</v>
      </c>
      <c r="F112" s="54">
        <f t="shared" si="0"/>
        <v>57.597631075330277</v>
      </c>
    </row>
    <row r="113" spans="1:6" ht="12.75" customHeight="1" x14ac:dyDescent="0.2">
      <c r="A113" s="55">
        <v>6521</v>
      </c>
      <c r="B113" s="87" t="s">
        <v>268</v>
      </c>
      <c r="C113" s="52" t="s">
        <v>269</v>
      </c>
      <c r="D113" s="244"/>
      <c r="E113" s="244"/>
      <c r="F113" s="54" t="str">
        <f t="shared" si="0"/>
        <v>-</v>
      </c>
    </row>
    <row r="114" spans="1:6" ht="12.75" customHeight="1" x14ac:dyDescent="0.2">
      <c r="A114" s="55">
        <v>6522</v>
      </c>
      <c r="B114" s="87" t="s">
        <v>270</v>
      </c>
      <c r="C114" s="52" t="s">
        <v>271</v>
      </c>
      <c r="D114" s="244">
        <v>11092</v>
      </c>
      <c r="E114" s="244">
        <v>41904.51</v>
      </c>
      <c r="F114" s="54">
        <f t="shared" si="0"/>
        <v>377.79038946988823</v>
      </c>
    </row>
    <row r="115" spans="1:6" ht="12.75" customHeight="1" x14ac:dyDescent="0.2">
      <c r="A115" s="55">
        <v>6524</v>
      </c>
      <c r="B115" s="87" t="s">
        <v>272</v>
      </c>
      <c r="C115" s="52" t="s">
        <v>273</v>
      </c>
      <c r="D115" s="244">
        <v>384828</v>
      </c>
      <c r="E115" s="244">
        <v>11430.02</v>
      </c>
      <c r="F115" s="54">
        <f t="shared" si="0"/>
        <v>2.9701632937312255</v>
      </c>
    </row>
    <row r="116" spans="1:6" ht="12.75" customHeight="1" x14ac:dyDescent="0.2">
      <c r="A116" s="55">
        <v>6525</v>
      </c>
      <c r="B116" s="87" t="s">
        <v>274</v>
      </c>
      <c r="C116" s="52" t="s">
        <v>275</v>
      </c>
      <c r="D116" s="244"/>
      <c r="E116" s="244"/>
      <c r="F116" s="54" t="str">
        <f t="shared" si="0"/>
        <v>-</v>
      </c>
    </row>
    <row r="117" spans="1:6" ht="12.75" customHeight="1" x14ac:dyDescent="0.2">
      <c r="A117" s="55">
        <v>6526</v>
      </c>
      <c r="B117" s="87" t="s">
        <v>276</v>
      </c>
      <c r="C117" s="52" t="s">
        <v>277</v>
      </c>
      <c r="D117" s="244">
        <v>468354</v>
      </c>
      <c r="E117" s="244">
        <v>444466.82</v>
      </c>
      <c r="F117" s="54">
        <f t="shared" si="0"/>
        <v>94.899759583562854</v>
      </c>
    </row>
    <row r="118" spans="1:6" ht="12.75" customHeight="1" x14ac:dyDescent="0.2">
      <c r="A118" s="55">
        <v>6527</v>
      </c>
      <c r="B118" s="87" t="s">
        <v>278</v>
      </c>
      <c r="C118" s="52" t="s">
        <v>279</v>
      </c>
      <c r="D118" s="244"/>
      <c r="E118" s="244"/>
      <c r="F118" s="54" t="str">
        <f t="shared" si="0"/>
        <v>-</v>
      </c>
    </row>
    <row r="119" spans="1:6" ht="24" x14ac:dyDescent="0.2">
      <c r="A119" s="55" t="s">
        <v>280</v>
      </c>
      <c r="B119" s="234" t="s">
        <v>281</v>
      </c>
      <c r="C119" s="52" t="s">
        <v>280</v>
      </c>
      <c r="D119" s="244"/>
      <c r="E119" s="244"/>
      <c r="F119" s="54" t="str">
        <f t="shared" si="0"/>
        <v>-</v>
      </c>
    </row>
    <row r="120" spans="1:6" ht="12.75" customHeight="1" x14ac:dyDescent="0.2">
      <c r="A120" s="55">
        <v>653</v>
      </c>
      <c r="B120" s="87" t="s">
        <v>282</v>
      </c>
      <c r="C120" s="52" t="s">
        <v>283</v>
      </c>
      <c r="D120" s="53">
        <f t="shared" ref="D120:E120" si="26">SUM(D121:D123)</f>
        <v>10543399</v>
      </c>
      <c r="E120" s="53">
        <f t="shared" si="26"/>
        <v>9855115.0500000007</v>
      </c>
      <c r="F120" s="54">
        <f t="shared" si="0"/>
        <v>93.471896966054317</v>
      </c>
    </row>
    <row r="121" spans="1:6" ht="12.75" customHeight="1" x14ac:dyDescent="0.2">
      <c r="A121" s="55">
        <v>6531</v>
      </c>
      <c r="B121" s="87" t="s">
        <v>284</v>
      </c>
      <c r="C121" s="52" t="s">
        <v>285</v>
      </c>
      <c r="D121" s="244">
        <v>1105990</v>
      </c>
      <c r="E121" s="244">
        <v>1152360.3899999999</v>
      </c>
      <c r="F121" s="54">
        <f t="shared" si="0"/>
        <v>104.19265906563349</v>
      </c>
    </row>
    <row r="122" spans="1:6" ht="12.75" customHeight="1" x14ac:dyDescent="0.2">
      <c r="A122" s="55">
        <v>6532</v>
      </c>
      <c r="B122" s="87" t="s">
        <v>286</v>
      </c>
      <c r="C122" s="52" t="s">
        <v>287</v>
      </c>
      <c r="D122" s="244">
        <v>9437409</v>
      </c>
      <c r="E122" s="244">
        <v>8702754.6600000001</v>
      </c>
      <c r="F122" s="54">
        <f t="shared" si="0"/>
        <v>92.215508091256822</v>
      </c>
    </row>
    <row r="123" spans="1:6" ht="12.75" customHeight="1" x14ac:dyDescent="0.2">
      <c r="A123" s="55">
        <v>6533</v>
      </c>
      <c r="B123" s="87" t="s">
        <v>288</v>
      </c>
      <c r="C123" s="52" t="s">
        <v>289</v>
      </c>
      <c r="D123" s="244"/>
      <c r="E123" s="244"/>
      <c r="F123" s="54" t="str">
        <f t="shared" si="0"/>
        <v>-</v>
      </c>
    </row>
    <row r="124" spans="1:6" ht="24" x14ac:dyDescent="0.2">
      <c r="A124" s="55">
        <v>66</v>
      </c>
      <c r="B124" s="233" t="s">
        <v>290</v>
      </c>
      <c r="C124" s="52" t="s">
        <v>291</v>
      </c>
      <c r="D124" s="53">
        <f t="shared" ref="D124:E124" si="27">D125+D128</f>
        <v>964100</v>
      </c>
      <c r="E124" s="53">
        <f t="shared" si="27"/>
        <v>768341.27</v>
      </c>
      <c r="F124" s="54">
        <f t="shared" si="0"/>
        <v>79.695184109532207</v>
      </c>
    </row>
    <row r="125" spans="1:6" ht="12.75" customHeight="1" x14ac:dyDescent="0.2">
      <c r="A125" s="55">
        <v>661</v>
      </c>
      <c r="B125" s="88" t="s">
        <v>292</v>
      </c>
      <c r="C125" s="52" t="s">
        <v>293</v>
      </c>
      <c r="D125" s="53">
        <f t="shared" ref="D125:E125" si="28">SUM(D126:D127)</f>
        <v>799100</v>
      </c>
      <c r="E125" s="53">
        <f t="shared" si="28"/>
        <v>670841.27</v>
      </c>
      <c r="F125" s="54">
        <f t="shared" si="0"/>
        <v>83.949602052308848</v>
      </c>
    </row>
    <row r="126" spans="1:6" ht="12.75" customHeight="1" x14ac:dyDescent="0.2">
      <c r="A126" s="55">
        <v>6614</v>
      </c>
      <c r="B126" s="88" t="s">
        <v>294</v>
      </c>
      <c r="C126" s="52" t="s">
        <v>295</v>
      </c>
      <c r="D126" s="244">
        <v>2766</v>
      </c>
      <c r="E126" s="244">
        <v>11092.91</v>
      </c>
      <c r="F126" s="54">
        <f t="shared" si="0"/>
        <v>401.04519161243672</v>
      </c>
    </row>
    <row r="127" spans="1:6" ht="12.75" customHeight="1" x14ac:dyDescent="0.2">
      <c r="A127" s="55">
        <v>6615</v>
      </c>
      <c r="B127" s="88" t="s">
        <v>296</v>
      </c>
      <c r="C127" s="52" t="s">
        <v>297</v>
      </c>
      <c r="D127" s="244">
        <v>796334</v>
      </c>
      <c r="E127" s="244">
        <v>659748.36</v>
      </c>
      <c r="F127" s="54">
        <f t="shared" si="0"/>
        <v>82.848196862120673</v>
      </c>
    </row>
    <row r="128" spans="1:6" ht="24" x14ac:dyDescent="0.2">
      <c r="A128" s="55">
        <v>663</v>
      </c>
      <c r="B128" s="233" t="s">
        <v>298</v>
      </c>
      <c r="C128" s="52" t="s">
        <v>299</v>
      </c>
      <c r="D128" s="53">
        <f t="shared" ref="D128:E128" si="29">SUM(D129:D132)</f>
        <v>165000</v>
      </c>
      <c r="E128" s="53">
        <f t="shared" si="29"/>
        <v>97500</v>
      </c>
      <c r="F128" s="54">
        <f t="shared" si="0"/>
        <v>59.090909090909093</v>
      </c>
    </row>
    <row r="129" spans="1:6" ht="12.75" customHeight="1" x14ac:dyDescent="0.2">
      <c r="A129" s="55">
        <v>6631</v>
      </c>
      <c r="B129" s="88" t="s">
        <v>300</v>
      </c>
      <c r="C129" s="52" t="s">
        <v>301</v>
      </c>
      <c r="D129" s="244"/>
      <c r="E129" s="244">
        <v>80000</v>
      </c>
      <c r="F129" s="54" t="str">
        <f t="shared" si="0"/>
        <v>-</v>
      </c>
    </row>
    <row r="130" spans="1:6" ht="12.75" customHeight="1" x14ac:dyDescent="0.2">
      <c r="A130" s="55">
        <v>6632</v>
      </c>
      <c r="B130" s="234" t="s">
        <v>302</v>
      </c>
      <c r="C130" s="52" t="s">
        <v>303</v>
      </c>
      <c r="D130" s="244">
        <v>165000</v>
      </c>
      <c r="E130" s="244">
        <v>17500</v>
      </c>
      <c r="F130" s="54">
        <f t="shared" si="0"/>
        <v>10.606060606060606</v>
      </c>
    </row>
    <row r="131" spans="1:6" ht="24" x14ac:dyDescent="0.2">
      <c r="A131" s="55" t="s">
        <v>304</v>
      </c>
      <c r="B131" s="234" t="s">
        <v>305</v>
      </c>
      <c r="C131" s="56" t="s">
        <v>304</v>
      </c>
      <c r="D131" s="244"/>
      <c r="E131" s="244"/>
      <c r="F131" s="54" t="str">
        <f t="shared" si="0"/>
        <v>-</v>
      </c>
    </row>
    <row r="132" spans="1:6" ht="24" x14ac:dyDescent="0.2">
      <c r="A132" s="55" t="s">
        <v>306</v>
      </c>
      <c r="B132" s="234" t="s">
        <v>307</v>
      </c>
      <c r="C132" s="56" t="s">
        <v>306</v>
      </c>
      <c r="D132" s="244"/>
      <c r="E132" s="244"/>
      <c r="F132" s="54" t="str">
        <f>IF(D132&lt;&gt;0,IF(E132/D132&gt;=100,"&gt;&gt;100",E132/D132*100),"-")</f>
        <v>-</v>
      </c>
    </row>
    <row r="133" spans="1:6" ht="24" x14ac:dyDescent="0.2">
      <c r="A133" s="55">
        <v>67</v>
      </c>
      <c r="B133" s="234" t="s">
        <v>308</v>
      </c>
      <c r="C133" s="52" t="s">
        <v>309</v>
      </c>
      <c r="D133" s="53">
        <f t="shared" ref="D133:E133" si="30">D134+D138</f>
        <v>0</v>
      </c>
      <c r="E133" s="53">
        <f t="shared" si="30"/>
        <v>0</v>
      </c>
      <c r="F133" s="54" t="str">
        <f t="shared" ref="F133:F223" si="31">IF(D133&lt;&gt;0,IF(E133/D133&gt;=100,"&gt;&gt;100",E133/D133*100),"-")</f>
        <v>-</v>
      </c>
    </row>
    <row r="134" spans="1:6" ht="24" x14ac:dyDescent="0.2">
      <c r="A134" s="55">
        <v>671</v>
      </c>
      <c r="B134" s="234" t="s">
        <v>310</v>
      </c>
      <c r="C134" s="52" t="s">
        <v>311</v>
      </c>
      <c r="D134" s="53">
        <f t="shared" ref="D134:E134" si="32">SUM(D135:D137)</f>
        <v>0</v>
      </c>
      <c r="E134" s="53">
        <f t="shared" si="32"/>
        <v>0</v>
      </c>
      <c r="F134" s="54" t="str">
        <f t="shared" si="31"/>
        <v>-</v>
      </c>
    </row>
    <row r="135" spans="1:6" ht="12.75" customHeight="1" x14ac:dyDescent="0.2">
      <c r="A135" s="55">
        <v>6711</v>
      </c>
      <c r="B135" s="87" t="s">
        <v>312</v>
      </c>
      <c r="C135" s="52" t="s">
        <v>313</v>
      </c>
      <c r="D135" s="244"/>
      <c r="E135" s="244"/>
      <c r="F135" s="54" t="str">
        <f t="shared" si="31"/>
        <v>-</v>
      </c>
    </row>
    <row r="136" spans="1:6" ht="24" x14ac:dyDescent="0.2">
      <c r="A136" s="55">
        <v>6712</v>
      </c>
      <c r="B136" s="234" t="s">
        <v>314</v>
      </c>
      <c r="C136" s="52" t="s">
        <v>315</v>
      </c>
      <c r="D136" s="244"/>
      <c r="E136" s="244"/>
      <c r="F136" s="54" t="str">
        <f t="shared" si="31"/>
        <v>-</v>
      </c>
    </row>
    <row r="137" spans="1:6" ht="24" x14ac:dyDescent="0.2">
      <c r="A137" s="55" t="s">
        <v>316</v>
      </c>
      <c r="B137" s="87" t="s">
        <v>317</v>
      </c>
      <c r="C137" s="52" t="s">
        <v>316</v>
      </c>
      <c r="D137" s="244"/>
      <c r="E137" s="244"/>
      <c r="F137" s="54" t="str">
        <f t="shared" si="31"/>
        <v>-</v>
      </c>
    </row>
    <row r="138" spans="1:6" ht="12.75" customHeight="1" x14ac:dyDescent="0.2">
      <c r="A138" s="55" t="s">
        <v>318</v>
      </c>
      <c r="B138" s="87" t="s">
        <v>319</v>
      </c>
      <c r="C138" s="52" t="s">
        <v>318</v>
      </c>
      <c r="D138" s="244"/>
      <c r="E138" s="244"/>
      <c r="F138" s="54" t="str">
        <f t="shared" si="31"/>
        <v>-</v>
      </c>
    </row>
    <row r="139" spans="1:6" ht="12.75" customHeight="1" x14ac:dyDescent="0.2">
      <c r="A139" s="55">
        <v>68</v>
      </c>
      <c r="B139" s="87" t="s">
        <v>320</v>
      </c>
      <c r="C139" s="52" t="s">
        <v>321</v>
      </c>
      <c r="D139" s="53">
        <f t="shared" ref="D139:E139" si="33">D140+D150</f>
        <v>31505</v>
      </c>
      <c r="E139" s="53">
        <f t="shared" si="33"/>
        <v>51359.93</v>
      </c>
      <c r="F139" s="54">
        <f t="shared" si="31"/>
        <v>163.02152039358833</v>
      </c>
    </row>
    <row r="140" spans="1:6" ht="12.75" customHeight="1" x14ac:dyDescent="0.2">
      <c r="A140" s="55">
        <v>681</v>
      </c>
      <c r="B140" s="87" t="s">
        <v>322</v>
      </c>
      <c r="C140" s="52" t="s">
        <v>323</v>
      </c>
      <c r="D140" s="53">
        <f t="shared" ref="D140:E140" si="34">SUM(D141:D149)</f>
        <v>1200</v>
      </c>
      <c r="E140" s="53">
        <f t="shared" si="34"/>
        <v>600</v>
      </c>
      <c r="F140" s="54">
        <f t="shared" si="31"/>
        <v>50</v>
      </c>
    </row>
    <row r="141" spans="1:6" ht="12.75" customHeight="1" x14ac:dyDescent="0.2">
      <c r="A141" s="55">
        <v>6811</v>
      </c>
      <c r="B141" s="87" t="s">
        <v>324</v>
      </c>
      <c r="C141" s="52" t="s">
        <v>325</v>
      </c>
      <c r="D141" s="244"/>
      <c r="E141" s="244"/>
      <c r="F141" s="54" t="str">
        <f t="shared" si="31"/>
        <v>-</v>
      </c>
    </row>
    <row r="142" spans="1:6" ht="12.75" customHeight="1" x14ac:dyDescent="0.2">
      <c r="A142" s="55">
        <v>6812</v>
      </c>
      <c r="B142" s="87" t="s">
        <v>326</v>
      </c>
      <c r="C142" s="52" t="s">
        <v>327</v>
      </c>
      <c r="D142" s="244"/>
      <c r="E142" s="244"/>
      <c r="F142" s="54" t="str">
        <f t="shared" si="31"/>
        <v>-</v>
      </c>
    </row>
    <row r="143" spans="1:6" ht="12.75" customHeight="1" x14ac:dyDescent="0.2">
      <c r="A143" s="55">
        <v>6813</v>
      </c>
      <c r="B143" s="87" t="s">
        <v>328</v>
      </c>
      <c r="C143" s="52" t="s">
        <v>329</v>
      </c>
      <c r="D143" s="244"/>
      <c r="E143" s="244"/>
      <c r="F143" s="54" t="str">
        <f t="shared" si="31"/>
        <v>-</v>
      </c>
    </row>
    <row r="144" spans="1:6" ht="12.75" customHeight="1" x14ac:dyDescent="0.2">
      <c r="A144" s="55">
        <v>6814</v>
      </c>
      <c r="B144" s="87" t="s">
        <v>330</v>
      </c>
      <c r="C144" s="52" t="s">
        <v>331</v>
      </c>
      <c r="D144" s="244"/>
      <c r="E144" s="244"/>
      <c r="F144" s="54" t="str">
        <f t="shared" si="31"/>
        <v>-</v>
      </c>
    </row>
    <row r="145" spans="1:6" ht="12.75" customHeight="1" x14ac:dyDescent="0.2">
      <c r="A145" s="55">
        <v>6815</v>
      </c>
      <c r="B145" s="87" t="s">
        <v>332</v>
      </c>
      <c r="C145" s="52" t="s">
        <v>333</v>
      </c>
      <c r="D145" s="244"/>
      <c r="E145" s="244"/>
      <c r="F145" s="54" t="str">
        <f t="shared" si="31"/>
        <v>-</v>
      </c>
    </row>
    <row r="146" spans="1:6" ht="12.75" customHeight="1" x14ac:dyDescent="0.2">
      <c r="A146" s="55">
        <v>6816</v>
      </c>
      <c r="B146" s="87" t="s">
        <v>334</v>
      </c>
      <c r="C146" s="52" t="s">
        <v>335</v>
      </c>
      <c r="D146" s="244"/>
      <c r="E146" s="244"/>
      <c r="F146" s="54" t="str">
        <f t="shared" si="31"/>
        <v>-</v>
      </c>
    </row>
    <row r="147" spans="1:6" ht="12.75" customHeight="1" x14ac:dyDescent="0.2">
      <c r="A147" s="55">
        <v>6817</v>
      </c>
      <c r="B147" s="87" t="s">
        <v>336</v>
      </c>
      <c r="C147" s="52" t="s">
        <v>337</v>
      </c>
      <c r="D147" s="244"/>
      <c r="E147" s="244"/>
      <c r="F147" s="54" t="str">
        <f t="shared" si="31"/>
        <v>-</v>
      </c>
    </row>
    <row r="148" spans="1:6" ht="12.75" customHeight="1" x14ac:dyDescent="0.2">
      <c r="A148" s="55">
        <v>6818</v>
      </c>
      <c r="B148" s="87" t="s">
        <v>338</v>
      </c>
      <c r="C148" s="52" t="s">
        <v>339</v>
      </c>
      <c r="D148" s="244"/>
      <c r="E148" s="244"/>
      <c r="F148" s="54" t="str">
        <f t="shared" si="31"/>
        <v>-</v>
      </c>
    </row>
    <row r="149" spans="1:6" ht="12.75" customHeight="1" x14ac:dyDescent="0.2">
      <c r="A149" s="55">
        <v>6819</v>
      </c>
      <c r="B149" s="87" t="s">
        <v>340</v>
      </c>
      <c r="C149" s="52" t="s">
        <v>341</v>
      </c>
      <c r="D149" s="244">
        <v>1200</v>
      </c>
      <c r="E149" s="244">
        <v>600</v>
      </c>
      <c r="F149" s="54">
        <f t="shared" si="31"/>
        <v>50</v>
      </c>
    </row>
    <row r="150" spans="1:6" ht="12.75" customHeight="1" x14ac:dyDescent="0.2">
      <c r="A150" s="55">
        <v>683</v>
      </c>
      <c r="B150" s="87" t="s">
        <v>342</v>
      </c>
      <c r="C150" s="52" t="s">
        <v>343</v>
      </c>
      <c r="D150" s="244">
        <v>30305</v>
      </c>
      <c r="E150" s="244">
        <v>50759.93</v>
      </c>
      <c r="F150" s="54">
        <f t="shared" si="31"/>
        <v>167.49688170268934</v>
      </c>
    </row>
    <row r="151" spans="1:6" ht="12.75" customHeight="1" x14ac:dyDescent="0.2">
      <c r="A151" s="55">
        <v>3</v>
      </c>
      <c r="B151" s="87" t="s">
        <v>344</v>
      </c>
      <c r="C151" s="52" t="s">
        <v>52</v>
      </c>
      <c r="D151" s="53">
        <f t="shared" ref="D151:E151" si="35">D152+D163+D196+D215+D224+D252+D263</f>
        <v>89712095</v>
      </c>
      <c r="E151" s="53">
        <f t="shared" si="35"/>
        <v>88616033.409999996</v>
      </c>
      <c r="F151" s="54">
        <f t="shared" si="31"/>
        <v>98.77824546400349</v>
      </c>
    </row>
    <row r="152" spans="1:6" ht="12.75" customHeight="1" x14ac:dyDescent="0.2">
      <c r="A152" s="55">
        <v>31</v>
      </c>
      <c r="B152" s="87" t="s">
        <v>345</v>
      </c>
      <c r="C152" s="52" t="s">
        <v>346</v>
      </c>
      <c r="D152" s="53">
        <f t="shared" ref="D152:E152" si="36">D153+D158+D159</f>
        <v>15770356</v>
      </c>
      <c r="E152" s="53">
        <f t="shared" si="36"/>
        <v>13802430.929999998</v>
      </c>
      <c r="F152" s="54">
        <f t="shared" si="31"/>
        <v>87.521365592507848</v>
      </c>
    </row>
    <row r="153" spans="1:6" ht="12.75" customHeight="1" x14ac:dyDescent="0.2">
      <c r="A153" s="55">
        <v>311</v>
      </c>
      <c r="B153" s="87" t="s">
        <v>347</v>
      </c>
      <c r="C153" s="52" t="s">
        <v>348</v>
      </c>
      <c r="D153" s="53">
        <f t="shared" ref="D153:E153" si="37">SUM(D154:D157)</f>
        <v>13036321</v>
      </c>
      <c r="E153" s="53">
        <f t="shared" si="37"/>
        <v>11495854.819999998</v>
      </c>
      <c r="F153" s="54">
        <f t="shared" si="31"/>
        <v>88.183275174031067</v>
      </c>
    </row>
    <row r="154" spans="1:6" ht="12.75" customHeight="1" x14ac:dyDescent="0.2">
      <c r="A154" s="55">
        <v>3111</v>
      </c>
      <c r="B154" s="87" t="s">
        <v>349</v>
      </c>
      <c r="C154" s="52" t="s">
        <v>350</v>
      </c>
      <c r="D154" s="244">
        <v>13036321</v>
      </c>
      <c r="E154" s="244">
        <v>11416368.619999999</v>
      </c>
      <c r="F154" s="54">
        <f t="shared" si="31"/>
        <v>87.573546401626643</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v>79486.2</v>
      </c>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713071</v>
      </c>
      <c r="E158" s="244">
        <v>537525.71</v>
      </c>
      <c r="F158" s="54">
        <f t="shared" si="31"/>
        <v>75.381793678329359</v>
      </c>
    </row>
    <row r="159" spans="1:6" ht="12.75" customHeight="1" x14ac:dyDescent="0.2">
      <c r="A159" s="55">
        <v>313</v>
      </c>
      <c r="B159" s="87" t="s">
        <v>359</v>
      </c>
      <c r="C159" s="52" t="s">
        <v>360</v>
      </c>
      <c r="D159" s="53">
        <f t="shared" ref="D159:E159" si="38">SUM(D160:D162)</f>
        <v>2020964</v>
      </c>
      <c r="E159" s="53">
        <f t="shared" si="38"/>
        <v>1769050.4</v>
      </c>
      <c r="F159" s="54">
        <f t="shared" si="31"/>
        <v>87.534978356863363</v>
      </c>
    </row>
    <row r="160" spans="1:6" ht="12.75" customHeight="1" x14ac:dyDescent="0.2">
      <c r="A160" s="55">
        <v>3131</v>
      </c>
      <c r="B160" s="87" t="s">
        <v>138</v>
      </c>
      <c r="C160" s="52" t="s">
        <v>361</v>
      </c>
      <c r="D160" s="244"/>
      <c r="E160" s="244"/>
      <c r="F160" s="54" t="str">
        <f t="shared" si="31"/>
        <v>-</v>
      </c>
    </row>
    <row r="161" spans="1:6" ht="12.75" customHeight="1" x14ac:dyDescent="0.2">
      <c r="A161" s="55">
        <v>3132</v>
      </c>
      <c r="B161" s="87" t="s">
        <v>362</v>
      </c>
      <c r="C161" s="52" t="s">
        <v>363</v>
      </c>
      <c r="D161" s="244">
        <v>2020964</v>
      </c>
      <c r="E161" s="244">
        <v>1769050.4</v>
      </c>
      <c r="F161" s="54">
        <f t="shared" si="31"/>
        <v>87.534978356863363</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21431986</v>
      </c>
      <c r="E163" s="53">
        <f t="shared" si="39"/>
        <v>22740188.629999999</v>
      </c>
      <c r="F163" s="54">
        <f t="shared" si="31"/>
        <v>106.10397295892224</v>
      </c>
    </row>
    <row r="164" spans="1:6" ht="12.75" customHeight="1" x14ac:dyDescent="0.2">
      <c r="A164" s="55">
        <v>321</v>
      </c>
      <c r="B164" s="87" t="s">
        <v>368</v>
      </c>
      <c r="C164" s="52" t="s">
        <v>369</v>
      </c>
      <c r="D164" s="53">
        <f t="shared" ref="D164:E164" si="40">SUM(D165:D168)</f>
        <v>820060</v>
      </c>
      <c r="E164" s="53">
        <f t="shared" si="40"/>
        <v>781792.03</v>
      </c>
      <c r="F164" s="54">
        <f t="shared" si="31"/>
        <v>95.333515840304372</v>
      </c>
    </row>
    <row r="165" spans="1:6" ht="12.75" customHeight="1" x14ac:dyDescent="0.2">
      <c r="A165" s="55">
        <v>3211</v>
      </c>
      <c r="B165" s="87" t="s">
        <v>370</v>
      </c>
      <c r="C165" s="52" t="s">
        <v>371</v>
      </c>
      <c r="D165" s="244">
        <v>37207</v>
      </c>
      <c r="E165" s="244">
        <v>90000.04</v>
      </c>
      <c r="F165" s="54">
        <f t="shared" si="31"/>
        <v>241.89007444835647</v>
      </c>
    </row>
    <row r="166" spans="1:6" ht="12.75" customHeight="1" x14ac:dyDescent="0.2">
      <c r="A166" s="55">
        <v>3212</v>
      </c>
      <c r="B166" s="87" t="s">
        <v>372</v>
      </c>
      <c r="C166" s="52" t="s">
        <v>373</v>
      </c>
      <c r="D166" s="244">
        <v>348772</v>
      </c>
      <c r="E166" s="244">
        <v>260704</v>
      </c>
      <c r="F166" s="54">
        <f t="shared" si="31"/>
        <v>74.749119768788773</v>
      </c>
    </row>
    <row r="167" spans="1:6" ht="12.75" customHeight="1" x14ac:dyDescent="0.2">
      <c r="A167" s="55">
        <v>3213</v>
      </c>
      <c r="B167" s="87" t="s">
        <v>374</v>
      </c>
      <c r="C167" s="52" t="s">
        <v>375</v>
      </c>
      <c r="D167" s="244">
        <v>37363</v>
      </c>
      <c r="E167" s="244">
        <v>55587.99</v>
      </c>
      <c r="F167" s="54">
        <f t="shared" si="31"/>
        <v>148.77817627064206</v>
      </c>
    </row>
    <row r="168" spans="1:6" ht="12.75" customHeight="1" x14ac:dyDescent="0.2">
      <c r="A168" s="55">
        <v>3214</v>
      </c>
      <c r="B168" s="87" t="s">
        <v>376</v>
      </c>
      <c r="C168" s="52" t="s">
        <v>377</v>
      </c>
      <c r="D168" s="244">
        <v>396718</v>
      </c>
      <c r="E168" s="244">
        <v>375500</v>
      </c>
      <c r="F168" s="54">
        <f t="shared" si="31"/>
        <v>94.651616513493209</v>
      </c>
    </row>
    <row r="169" spans="1:6" ht="12.75" customHeight="1" x14ac:dyDescent="0.2">
      <c r="A169" s="55">
        <v>322</v>
      </c>
      <c r="B169" s="87" t="s">
        <v>378</v>
      </c>
      <c r="C169" s="52" t="s">
        <v>379</v>
      </c>
      <c r="D169" s="53">
        <f t="shared" ref="D169:E169" si="41">SUM(D170:D176)</f>
        <v>1658346</v>
      </c>
      <c r="E169" s="53">
        <f t="shared" si="41"/>
        <v>2526881.27</v>
      </c>
      <c r="F169" s="54">
        <f t="shared" si="31"/>
        <v>152.3735860912017</v>
      </c>
    </row>
    <row r="170" spans="1:6" ht="12.75" customHeight="1" x14ac:dyDescent="0.2">
      <c r="A170" s="55">
        <v>3221</v>
      </c>
      <c r="B170" s="87" t="s">
        <v>380</v>
      </c>
      <c r="C170" s="52" t="s">
        <v>381</v>
      </c>
      <c r="D170" s="244">
        <v>233884</v>
      </c>
      <c r="E170" s="244">
        <v>370707.24</v>
      </c>
      <c r="F170" s="54">
        <f t="shared" si="31"/>
        <v>158.50047031861948</v>
      </c>
    </row>
    <row r="171" spans="1:6" ht="12.75" customHeight="1" x14ac:dyDescent="0.2">
      <c r="A171" s="55">
        <v>3222</v>
      </c>
      <c r="B171" s="87" t="s">
        <v>382</v>
      </c>
      <c r="C171" s="52" t="s">
        <v>383</v>
      </c>
      <c r="D171" s="244"/>
      <c r="E171" s="244"/>
      <c r="F171" s="54" t="str">
        <f t="shared" si="31"/>
        <v>-</v>
      </c>
    </row>
    <row r="172" spans="1:6" ht="12.75" customHeight="1" x14ac:dyDescent="0.2">
      <c r="A172" s="55">
        <v>3223</v>
      </c>
      <c r="B172" s="87" t="s">
        <v>384</v>
      </c>
      <c r="C172" s="52" t="s">
        <v>385</v>
      </c>
      <c r="D172" s="244">
        <v>1376978</v>
      </c>
      <c r="E172" s="244">
        <v>2051221.08</v>
      </c>
      <c r="F172" s="54">
        <f t="shared" si="31"/>
        <v>148.96542137928131</v>
      </c>
    </row>
    <row r="173" spans="1:6" ht="12.75" customHeight="1" x14ac:dyDescent="0.2">
      <c r="A173" s="55">
        <v>3224</v>
      </c>
      <c r="B173" s="87" t="s">
        <v>386</v>
      </c>
      <c r="C173" s="52" t="s">
        <v>387</v>
      </c>
      <c r="D173" s="244">
        <v>23871</v>
      </c>
      <c r="E173" s="244">
        <v>9980.7999999999993</v>
      </c>
      <c r="F173" s="54">
        <f t="shared" si="31"/>
        <v>41.811402957563573</v>
      </c>
    </row>
    <row r="174" spans="1:6" ht="12.75" customHeight="1" x14ac:dyDescent="0.2">
      <c r="A174" s="55">
        <v>3225</v>
      </c>
      <c r="B174" s="87" t="s">
        <v>388</v>
      </c>
      <c r="C174" s="52" t="s">
        <v>389</v>
      </c>
      <c r="D174" s="244">
        <v>22819</v>
      </c>
      <c r="E174" s="244">
        <v>14263.29</v>
      </c>
      <c r="F174" s="54">
        <f t="shared" si="31"/>
        <v>62.506200972873479</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794</v>
      </c>
      <c r="E176" s="244">
        <v>80708.86</v>
      </c>
      <c r="F176" s="54" t="str">
        <f t="shared" si="31"/>
        <v>&gt;&gt;100</v>
      </c>
    </row>
    <row r="177" spans="1:6" ht="12.75" customHeight="1" x14ac:dyDescent="0.2">
      <c r="A177" s="55">
        <v>323</v>
      </c>
      <c r="B177" s="87" t="s">
        <v>394</v>
      </c>
      <c r="C177" s="52" t="s">
        <v>395</v>
      </c>
      <c r="D177" s="53">
        <f t="shared" ref="D177:E177" si="42">SUM(D178:D186)</f>
        <v>17571654</v>
      </c>
      <c r="E177" s="53">
        <f t="shared" si="42"/>
        <v>18457309.899999999</v>
      </c>
      <c r="F177" s="54">
        <f t="shared" si="31"/>
        <v>105.04025346731729</v>
      </c>
    </row>
    <row r="178" spans="1:6" ht="12.75" customHeight="1" x14ac:dyDescent="0.2">
      <c r="A178" s="55">
        <v>3231</v>
      </c>
      <c r="B178" s="87" t="s">
        <v>396</v>
      </c>
      <c r="C178" s="52" t="s">
        <v>397</v>
      </c>
      <c r="D178" s="244">
        <v>289558</v>
      </c>
      <c r="E178" s="244">
        <v>325384.92</v>
      </c>
      <c r="F178" s="54">
        <f t="shared" si="31"/>
        <v>112.3729684553699</v>
      </c>
    </row>
    <row r="179" spans="1:6" ht="12.75" customHeight="1" x14ac:dyDescent="0.2">
      <c r="A179" s="55">
        <v>3232</v>
      </c>
      <c r="B179" s="87" t="s">
        <v>398</v>
      </c>
      <c r="C179" s="52" t="s">
        <v>399</v>
      </c>
      <c r="D179" s="244">
        <v>7151220</v>
      </c>
      <c r="E179" s="244">
        <v>6925180.9299999997</v>
      </c>
      <c r="F179" s="54">
        <f t="shared" si="31"/>
        <v>96.839153738802608</v>
      </c>
    </row>
    <row r="180" spans="1:6" ht="12.75" customHeight="1" x14ac:dyDescent="0.2">
      <c r="A180" s="55">
        <v>3233</v>
      </c>
      <c r="B180" s="87" t="s">
        <v>400</v>
      </c>
      <c r="C180" s="52" t="s">
        <v>401</v>
      </c>
      <c r="D180" s="244">
        <v>289629</v>
      </c>
      <c r="E180" s="244">
        <v>313076.71999999997</v>
      </c>
      <c r="F180" s="54">
        <f t="shared" si="31"/>
        <v>108.09577770181853</v>
      </c>
    </row>
    <row r="181" spans="1:6" ht="12.75" customHeight="1" x14ac:dyDescent="0.2">
      <c r="A181" s="55">
        <v>3234</v>
      </c>
      <c r="B181" s="87" t="s">
        <v>402</v>
      </c>
      <c r="C181" s="52" t="s">
        <v>403</v>
      </c>
      <c r="D181" s="244">
        <v>7443571</v>
      </c>
      <c r="E181" s="244">
        <v>7969060.6699999999</v>
      </c>
      <c r="F181" s="54">
        <f t="shared" si="31"/>
        <v>107.0596447592157</v>
      </c>
    </row>
    <row r="182" spans="1:6" ht="12.75" customHeight="1" x14ac:dyDescent="0.2">
      <c r="A182" s="55">
        <v>3235</v>
      </c>
      <c r="B182" s="87" t="s">
        <v>404</v>
      </c>
      <c r="C182" s="52" t="s">
        <v>405</v>
      </c>
      <c r="D182" s="244">
        <v>159847</v>
      </c>
      <c r="E182" s="244">
        <v>488660.05</v>
      </c>
      <c r="F182" s="54">
        <f t="shared" si="31"/>
        <v>305.70486152383216</v>
      </c>
    </row>
    <row r="183" spans="1:6" ht="12.75" customHeight="1" x14ac:dyDescent="0.2">
      <c r="A183" s="55">
        <v>3236</v>
      </c>
      <c r="B183" s="87" t="s">
        <v>406</v>
      </c>
      <c r="C183" s="52" t="s">
        <v>407</v>
      </c>
      <c r="D183" s="244"/>
      <c r="E183" s="244"/>
      <c r="F183" s="54" t="str">
        <f t="shared" si="31"/>
        <v>-</v>
      </c>
    </row>
    <row r="184" spans="1:6" ht="12.75" customHeight="1" x14ac:dyDescent="0.2">
      <c r="A184" s="55">
        <v>3237</v>
      </c>
      <c r="B184" s="87" t="s">
        <v>408</v>
      </c>
      <c r="C184" s="52" t="s">
        <v>409</v>
      </c>
      <c r="D184" s="244">
        <v>1070531</v>
      </c>
      <c r="E184" s="244">
        <v>729927.7</v>
      </c>
      <c r="F184" s="54">
        <f t="shared" si="31"/>
        <v>68.183705095882317</v>
      </c>
    </row>
    <row r="185" spans="1:6" ht="12.75" customHeight="1" x14ac:dyDescent="0.2">
      <c r="A185" s="55">
        <v>3238</v>
      </c>
      <c r="B185" s="87" t="s">
        <v>410</v>
      </c>
      <c r="C185" s="52" t="s">
        <v>411</v>
      </c>
      <c r="D185" s="244">
        <v>90855</v>
      </c>
      <c r="E185" s="244">
        <v>117467.34</v>
      </c>
      <c r="F185" s="54">
        <f t="shared" si="31"/>
        <v>129.29100214627704</v>
      </c>
    </row>
    <row r="186" spans="1:6" ht="12.75" customHeight="1" x14ac:dyDescent="0.2">
      <c r="A186" s="55">
        <v>3239</v>
      </c>
      <c r="B186" s="87" t="s">
        <v>412</v>
      </c>
      <c r="C186" s="52" t="s">
        <v>413</v>
      </c>
      <c r="D186" s="244">
        <v>1076443</v>
      </c>
      <c r="E186" s="244">
        <v>1588551.57</v>
      </c>
      <c r="F186" s="54">
        <f t="shared" si="31"/>
        <v>147.57414651774411</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1381926</v>
      </c>
      <c r="E188" s="53">
        <f t="shared" si="43"/>
        <v>974205.42999999993</v>
      </c>
      <c r="F188" s="54">
        <f t="shared" si="31"/>
        <v>70.496208190597756</v>
      </c>
    </row>
    <row r="189" spans="1:6" ht="12.75" customHeight="1" x14ac:dyDescent="0.2">
      <c r="A189" s="55">
        <v>3291</v>
      </c>
      <c r="B189" s="234" t="s">
        <v>418</v>
      </c>
      <c r="C189" s="52" t="s">
        <v>419</v>
      </c>
      <c r="D189" s="244">
        <v>320188</v>
      </c>
      <c r="E189" s="244">
        <v>217807.79</v>
      </c>
      <c r="F189" s="54">
        <f t="shared" si="31"/>
        <v>68.024969705298147</v>
      </c>
    </row>
    <row r="190" spans="1:6" ht="12.75" customHeight="1" x14ac:dyDescent="0.2">
      <c r="A190" s="55">
        <v>3292</v>
      </c>
      <c r="B190" s="87" t="s">
        <v>420</v>
      </c>
      <c r="C190" s="52" t="s">
        <v>421</v>
      </c>
      <c r="D190" s="244">
        <v>42307</v>
      </c>
      <c r="E190" s="244">
        <v>81345.55</v>
      </c>
      <c r="F190" s="54">
        <f t="shared" si="31"/>
        <v>192.27444630912143</v>
      </c>
    </row>
    <row r="191" spans="1:6" ht="12.75" customHeight="1" x14ac:dyDescent="0.2">
      <c r="A191" s="55">
        <v>3293</v>
      </c>
      <c r="B191" s="87" t="s">
        <v>422</v>
      </c>
      <c r="C191" s="52" t="s">
        <v>423</v>
      </c>
      <c r="D191" s="244">
        <v>226781</v>
      </c>
      <c r="E191" s="244">
        <v>142758.79</v>
      </c>
      <c r="F191" s="54">
        <f t="shared" si="31"/>
        <v>62.950066363584256</v>
      </c>
    </row>
    <row r="192" spans="1:6" ht="12.75" customHeight="1" x14ac:dyDescent="0.2">
      <c r="A192" s="55">
        <v>3294</v>
      </c>
      <c r="B192" s="87" t="s">
        <v>424</v>
      </c>
      <c r="C192" s="52" t="s">
        <v>425</v>
      </c>
      <c r="D192" s="244">
        <v>62639</v>
      </c>
      <c r="E192" s="244">
        <v>36040.339999999997</v>
      </c>
      <c r="F192" s="54">
        <f t="shared" si="31"/>
        <v>57.536582640208167</v>
      </c>
    </row>
    <row r="193" spans="1:6" ht="12.75" customHeight="1" x14ac:dyDescent="0.2">
      <c r="A193" s="55">
        <v>3295</v>
      </c>
      <c r="B193" s="87" t="s">
        <v>426</v>
      </c>
      <c r="C193" s="52" t="s">
        <v>427</v>
      </c>
      <c r="D193" s="244">
        <v>39495</v>
      </c>
      <c r="E193" s="244">
        <v>29463</v>
      </c>
      <c r="F193" s="54">
        <f t="shared" si="31"/>
        <v>74.599316369160647</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690516</v>
      </c>
      <c r="E195" s="244">
        <v>466789.96</v>
      </c>
      <c r="F195" s="54">
        <f t="shared" si="31"/>
        <v>67.600165673206703</v>
      </c>
    </row>
    <row r="196" spans="1:6" ht="12.75" customHeight="1" x14ac:dyDescent="0.2">
      <c r="A196" s="55">
        <v>34</v>
      </c>
      <c r="B196" s="234" t="s">
        <v>432</v>
      </c>
      <c r="C196" s="52" t="s">
        <v>433</v>
      </c>
      <c r="D196" s="53">
        <f t="shared" ref="D196:E196" si="44">D197+D202+D210</f>
        <v>674574</v>
      </c>
      <c r="E196" s="53">
        <f t="shared" si="44"/>
        <v>752429.49</v>
      </c>
      <c r="F196" s="54">
        <f t="shared" si="31"/>
        <v>111.54143059175124</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50704</v>
      </c>
      <c r="E202" s="53">
        <f t="shared" si="46"/>
        <v>83233.84</v>
      </c>
      <c r="F202" s="54">
        <f t="shared" si="31"/>
        <v>164.15635847270431</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v>28782.93</v>
      </c>
      <c r="F204" s="54" t="str">
        <f t="shared" si="31"/>
        <v>-</v>
      </c>
    </row>
    <row r="205" spans="1:6" ht="24" x14ac:dyDescent="0.2">
      <c r="A205" s="55">
        <v>3423</v>
      </c>
      <c r="B205" s="234" t="s">
        <v>450</v>
      </c>
      <c r="C205" s="52" t="s">
        <v>451</v>
      </c>
      <c r="D205" s="244">
        <v>50704</v>
      </c>
      <c r="E205" s="244">
        <v>54450.91</v>
      </c>
      <c r="F205" s="54">
        <f t="shared" si="31"/>
        <v>107.38977201009783</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623870</v>
      </c>
      <c r="E210" s="53">
        <f t="shared" si="47"/>
        <v>669195.65</v>
      </c>
      <c r="F210" s="54">
        <f t="shared" si="31"/>
        <v>107.26523955311202</v>
      </c>
    </row>
    <row r="211" spans="1:6" ht="12.75" customHeight="1" x14ac:dyDescent="0.2">
      <c r="A211" s="55">
        <v>3431</v>
      </c>
      <c r="B211" s="234" t="s">
        <v>462</v>
      </c>
      <c r="C211" s="52" t="s">
        <v>463</v>
      </c>
      <c r="D211" s="244">
        <v>103726</v>
      </c>
      <c r="E211" s="244">
        <v>95214.88</v>
      </c>
      <c r="F211" s="54">
        <f t="shared" si="31"/>
        <v>91.794612729691693</v>
      </c>
    </row>
    <row r="212" spans="1:6" ht="12.75" customHeight="1" x14ac:dyDescent="0.2">
      <c r="A212" s="55">
        <v>3432</v>
      </c>
      <c r="B212" s="87" t="s">
        <v>464</v>
      </c>
      <c r="C212" s="52" t="s">
        <v>465</v>
      </c>
      <c r="D212" s="244">
        <v>9428</v>
      </c>
      <c r="E212" s="244">
        <v>35.19</v>
      </c>
      <c r="F212" s="54">
        <f t="shared" si="31"/>
        <v>0.37324989393296559</v>
      </c>
    </row>
    <row r="213" spans="1:6" ht="12.75" customHeight="1" x14ac:dyDescent="0.2">
      <c r="A213" s="55">
        <v>3433</v>
      </c>
      <c r="B213" s="87" t="s">
        <v>466</v>
      </c>
      <c r="C213" s="52" t="s">
        <v>467</v>
      </c>
      <c r="D213" s="244">
        <v>4120</v>
      </c>
      <c r="E213" s="244">
        <v>403.32</v>
      </c>
      <c r="F213" s="54">
        <f t="shared" si="31"/>
        <v>9.7893203883495143</v>
      </c>
    </row>
    <row r="214" spans="1:6" ht="12.75" customHeight="1" x14ac:dyDescent="0.2">
      <c r="A214" s="55">
        <v>3434</v>
      </c>
      <c r="B214" s="87" t="s">
        <v>468</v>
      </c>
      <c r="C214" s="52" t="s">
        <v>469</v>
      </c>
      <c r="D214" s="244">
        <v>506596</v>
      </c>
      <c r="E214" s="244">
        <v>573542.26</v>
      </c>
      <c r="F214" s="54">
        <f t="shared" si="31"/>
        <v>113.21492076526462</v>
      </c>
    </row>
    <row r="215" spans="1:6" ht="12.75" customHeight="1" x14ac:dyDescent="0.2">
      <c r="A215" s="55">
        <v>35</v>
      </c>
      <c r="B215" s="87" t="s">
        <v>470</v>
      </c>
      <c r="C215" s="52" t="s">
        <v>471</v>
      </c>
      <c r="D215" s="53">
        <f t="shared" ref="D215:E215" si="48">D216+D219+D223</f>
        <v>10653061</v>
      </c>
      <c r="E215" s="53">
        <f t="shared" si="48"/>
        <v>11033710.539999999</v>
      </c>
      <c r="F215" s="54">
        <f t="shared" si="31"/>
        <v>103.57314709828469</v>
      </c>
    </row>
    <row r="216" spans="1:6" ht="12.75" customHeight="1" x14ac:dyDescent="0.2">
      <c r="A216" s="55">
        <v>351</v>
      </c>
      <c r="B216" s="87" t="s">
        <v>472</v>
      </c>
      <c r="C216" s="52" t="s">
        <v>473</v>
      </c>
      <c r="D216" s="53">
        <f t="shared" ref="D216:E216" si="49">SUM(D217:D218)</f>
        <v>7501091</v>
      </c>
      <c r="E216" s="53">
        <f t="shared" si="49"/>
        <v>10518976.26</v>
      </c>
      <c r="F216" s="54">
        <f t="shared" si="31"/>
        <v>140.23261762855563</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v>7501091</v>
      </c>
      <c r="E218" s="244">
        <v>10518976.26</v>
      </c>
      <c r="F218" s="54">
        <f t="shared" si="31"/>
        <v>140.23261762855563</v>
      </c>
    </row>
    <row r="219" spans="1:6" ht="24" x14ac:dyDescent="0.2">
      <c r="A219" s="55">
        <v>352</v>
      </c>
      <c r="B219" s="87" t="s">
        <v>478</v>
      </c>
      <c r="C219" s="52" t="s">
        <v>479</v>
      </c>
      <c r="D219" s="53">
        <f t="shared" ref="D219:E219" si="50">SUM(D220:D222)</f>
        <v>3151970</v>
      </c>
      <c r="E219" s="53">
        <f t="shared" si="50"/>
        <v>413074.28</v>
      </c>
      <c r="F219" s="54">
        <f t="shared" si="31"/>
        <v>13.10527321008766</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v>3151970</v>
      </c>
      <c r="E222" s="244">
        <v>413074.28</v>
      </c>
      <c r="F222" s="54">
        <f t="shared" si="31"/>
        <v>13.10527321008766</v>
      </c>
    </row>
    <row r="223" spans="1:6" ht="24" x14ac:dyDescent="0.2">
      <c r="A223" s="55" t="s">
        <v>486</v>
      </c>
      <c r="B223" s="87" t="s">
        <v>487</v>
      </c>
      <c r="C223" s="52" t="s">
        <v>486</v>
      </c>
      <c r="D223" s="244"/>
      <c r="E223" s="244">
        <v>101660</v>
      </c>
      <c r="F223" s="54" t="str">
        <f t="shared" si="31"/>
        <v>-</v>
      </c>
    </row>
    <row r="224" spans="1:6" ht="24" x14ac:dyDescent="0.2">
      <c r="A224" s="55">
        <v>36</v>
      </c>
      <c r="B224" s="87" t="s">
        <v>488</v>
      </c>
      <c r="C224" s="52" t="s">
        <v>489</v>
      </c>
      <c r="D224" s="53">
        <f t="shared" ref="D224:E224" si="51">D225+D228+D231+D236+D240+D244+D247</f>
        <v>25031201</v>
      </c>
      <c r="E224" s="53">
        <f t="shared" si="51"/>
        <v>24007394.709999997</v>
      </c>
      <c r="F224" s="54">
        <f t="shared" ref="F224:F235" si="52">IF(D224&lt;&gt;0,IF(E224/D224&gt;=100,"&gt;&gt;100",E224/D224*100),"-")</f>
        <v>95.909879474021238</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886363</v>
      </c>
      <c r="E231" s="53">
        <f t="shared" si="55"/>
        <v>15000</v>
      </c>
      <c r="F231" s="54">
        <f t="shared" si="52"/>
        <v>1.6923089072987028</v>
      </c>
    </row>
    <row r="232" spans="1:6" ht="12.75" customHeight="1" x14ac:dyDescent="0.2">
      <c r="A232" s="55">
        <v>3631</v>
      </c>
      <c r="B232" s="87" t="s">
        <v>504</v>
      </c>
      <c r="C232" s="52" t="s">
        <v>505</v>
      </c>
      <c r="D232" s="244">
        <v>105000</v>
      </c>
      <c r="E232" s="244">
        <v>15000</v>
      </c>
      <c r="F232" s="54">
        <f t="shared" si="52"/>
        <v>14.285714285714285</v>
      </c>
    </row>
    <row r="233" spans="1:6" ht="12.75" customHeight="1" x14ac:dyDescent="0.2">
      <c r="A233" s="55">
        <v>3632</v>
      </c>
      <c r="B233" s="87" t="s">
        <v>506</v>
      </c>
      <c r="C233" s="52" t="s">
        <v>507</v>
      </c>
      <c r="D233" s="244">
        <v>781363</v>
      </c>
      <c r="E233" s="244"/>
      <c r="F233" s="54">
        <f t="shared" si="52"/>
        <v>0</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402378</v>
      </c>
      <c r="E236" s="53">
        <f t="shared" si="56"/>
        <v>119474.15</v>
      </c>
      <c r="F236" s="54">
        <f t="shared" ref="F236:F239" si="57">IF(D236&lt;&gt;0,IF(E236/D236&gt;=100,"&gt;&gt;100",E236/D236*100),"-")</f>
        <v>29.69201845031289</v>
      </c>
    </row>
    <row r="237" spans="1:6" ht="12.75" customHeight="1" x14ac:dyDescent="0.2">
      <c r="A237" s="55" t="s">
        <v>514</v>
      </c>
      <c r="B237" s="87" t="s">
        <v>515</v>
      </c>
      <c r="C237" s="52" t="s">
        <v>514</v>
      </c>
      <c r="D237" s="244">
        <v>402378</v>
      </c>
      <c r="E237" s="244">
        <v>119474.15</v>
      </c>
      <c r="F237" s="54">
        <f t="shared" si="57"/>
        <v>29.69201845031289</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23742460</v>
      </c>
      <c r="E240" s="53">
        <f t="shared" si="58"/>
        <v>22432640.41</v>
      </c>
      <c r="F240" s="54">
        <f t="shared" ref="F240:F243" si="59">IF(D240&lt;&gt;0,IF(E240/D240&gt;=100,"&gt;&gt;100",E240/D240*100),"-")</f>
        <v>94.483218714488729</v>
      </c>
    </row>
    <row r="241" spans="1:6" ht="24" x14ac:dyDescent="0.2">
      <c r="A241" s="55">
        <v>3672</v>
      </c>
      <c r="B241" s="87" t="s">
        <v>522</v>
      </c>
      <c r="C241" s="52" t="s">
        <v>523</v>
      </c>
      <c r="D241" s="244">
        <v>20964421</v>
      </c>
      <c r="E241" s="244">
        <v>21182367.48</v>
      </c>
      <c r="F241" s="54">
        <f t="shared" si="59"/>
        <v>101.03960171377975</v>
      </c>
    </row>
    <row r="242" spans="1:6" ht="24" x14ac:dyDescent="0.2">
      <c r="A242" s="55">
        <v>3673</v>
      </c>
      <c r="B242" s="87" t="s">
        <v>524</v>
      </c>
      <c r="C242" s="52" t="s">
        <v>525</v>
      </c>
      <c r="D242" s="244">
        <v>2778039</v>
      </c>
      <c r="E242" s="244">
        <v>1250272.93</v>
      </c>
      <c r="F242" s="54">
        <f t="shared" si="59"/>
        <v>45.005593154019799</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1440280.15</v>
      </c>
      <c r="F247" s="54" t="str">
        <f t="shared" si="61"/>
        <v>-</v>
      </c>
    </row>
    <row r="248" spans="1:6" ht="12.75" customHeight="1" x14ac:dyDescent="0.2">
      <c r="A248" s="55" t="s">
        <v>536</v>
      </c>
      <c r="B248" s="87" t="s">
        <v>198</v>
      </c>
      <c r="C248" s="52" t="s">
        <v>536</v>
      </c>
      <c r="D248" s="244"/>
      <c r="E248" s="244">
        <v>207428.76</v>
      </c>
      <c r="F248" s="54" t="str">
        <f t="shared" si="61"/>
        <v>-</v>
      </c>
    </row>
    <row r="249" spans="1:6" ht="12.75" customHeight="1" x14ac:dyDescent="0.2">
      <c r="A249" s="55" t="s">
        <v>537</v>
      </c>
      <c r="B249" s="87" t="s">
        <v>200</v>
      </c>
      <c r="C249" s="52" t="s">
        <v>537</v>
      </c>
      <c r="D249" s="244"/>
      <c r="E249" s="244">
        <v>0</v>
      </c>
      <c r="F249" s="54" t="str">
        <f t="shared" si="61"/>
        <v>-</v>
      </c>
    </row>
    <row r="250" spans="1:6" ht="24" x14ac:dyDescent="0.2">
      <c r="A250" s="55" t="s">
        <v>538</v>
      </c>
      <c r="B250" s="87" t="s">
        <v>202</v>
      </c>
      <c r="C250" s="52" t="s">
        <v>538</v>
      </c>
      <c r="D250" s="244"/>
      <c r="E250" s="244">
        <v>1232851.3899999999</v>
      </c>
      <c r="F250" s="54" t="str">
        <f t="shared" si="61"/>
        <v>-</v>
      </c>
    </row>
    <row r="251" spans="1:6" ht="24" x14ac:dyDescent="0.2">
      <c r="A251" s="55" t="s">
        <v>539</v>
      </c>
      <c r="B251" s="87" t="s">
        <v>204</v>
      </c>
      <c r="C251" s="52" t="s">
        <v>539</v>
      </c>
      <c r="D251" s="244"/>
      <c r="E251" s="244"/>
      <c r="F251" s="54" t="str">
        <f t="shared" si="61"/>
        <v>-</v>
      </c>
    </row>
    <row r="252" spans="1:6" ht="24" x14ac:dyDescent="0.2">
      <c r="A252" s="55">
        <v>37</v>
      </c>
      <c r="B252" s="87" t="s">
        <v>540</v>
      </c>
      <c r="C252" s="52" t="s">
        <v>541</v>
      </c>
      <c r="D252" s="53">
        <f t="shared" ref="D252:E252" si="63">D253+D259</f>
        <v>3988984</v>
      </c>
      <c r="E252" s="53">
        <f t="shared" si="63"/>
        <v>3745154.33</v>
      </c>
      <c r="F252" s="54">
        <f t="shared" ref="F252:F258" si="64">IF(D252&lt;&gt;0,IF(E252/D252&gt;=100,"&gt;&gt;100",E252/D252*100),"-")</f>
        <v>93.887424216291677</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3988984</v>
      </c>
      <c r="E259" s="53">
        <f t="shared" si="66"/>
        <v>3745154.33</v>
      </c>
      <c r="F259" s="54">
        <f t="shared" ref="F259:F262" si="67">IF(D259&lt;&gt;0,IF(E259/D259&gt;=100,"&gt;&gt;100",E259/D259*100),"-")</f>
        <v>93.887424216291677</v>
      </c>
    </row>
    <row r="260" spans="1:6" ht="12.75" customHeight="1" x14ac:dyDescent="0.2">
      <c r="A260" s="55">
        <v>3721</v>
      </c>
      <c r="B260" s="87" t="s">
        <v>556</v>
      </c>
      <c r="C260" s="52" t="s">
        <v>557</v>
      </c>
      <c r="D260" s="244">
        <v>3533806</v>
      </c>
      <c r="E260" s="244">
        <v>3449167.84</v>
      </c>
      <c r="F260" s="54">
        <f t="shared" si="67"/>
        <v>97.604900778367565</v>
      </c>
    </row>
    <row r="261" spans="1:6" ht="12.75" customHeight="1" x14ac:dyDescent="0.2">
      <c r="A261" s="55">
        <v>3722</v>
      </c>
      <c r="B261" s="87" t="s">
        <v>558</v>
      </c>
      <c r="C261" s="52" t="s">
        <v>559</v>
      </c>
      <c r="D261" s="244">
        <v>455178</v>
      </c>
      <c r="E261" s="244">
        <v>295986.49</v>
      </c>
      <c r="F261" s="54">
        <f t="shared" si="67"/>
        <v>65.026536871289906</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12161933</v>
      </c>
      <c r="E263" s="53">
        <f t="shared" si="68"/>
        <v>12534724.780000001</v>
      </c>
      <c r="F263" s="54">
        <f t="shared" ref="F263:F267" si="69">IF(D263&lt;&gt;0,IF(E263/D263&gt;=100,"&gt;&gt;100",E263/D263*100),"-")</f>
        <v>103.06523461360955</v>
      </c>
    </row>
    <row r="264" spans="1:6" ht="12.75" customHeight="1" x14ac:dyDescent="0.2">
      <c r="A264" s="55">
        <v>381</v>
      </c>
      <c r="B264" s="87" t="s">
        <v>564</v>
      </c>
      <c r="C264" s="52" t="s">
        <v>565</v>
      </c>
      <c r="D264" s="53">
        <f t="shared" ref="D264:E264" si="70">SUM(D265:D267)</f>
        <v>10441680</v>
      </c>
      <c r="E264" s="53">
        <f t="shared" si="70"/>
        <v>12199803.880000001</v>
      </c>
      <c r="F264" s="54">
        <f t="shared" si="69"/>
        <v>116.83755755778765</v>
      </c>
    </row>
    <row r="265" spans="1:6" ht="12.75" customHeight="1" x14ac:dyDescent="0.2">
      <c r="A265" s="55">
        <v>3811</v>
      </c>
      <c r="B265" s="87" t="s">
        <v>566</v>
      </c>
      <c r="C265" s="52" t="s">
        <v>567</v>
      </c>
      <c r="D265" s="244">
        <v>10441680</v>
      </c>
      <c r="E265" s="244">
        <v>12199803.880000001</v>
      </c>
      <c r="F265" s="54">
        <f t="shared" si="69"/>
        <v>116.83755755778765</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270946</v>
      </c>
      <c r="E268" s="53">
        <f t="shared" si="71"/>
        <v>65000</v>
      </c>
      <c r="F268" s="54">
        <f t="shared" ref="F268:F272" si="72">IF(D268&lt;&gt;0,IF(E268/D268&gt;=100,"&gt;&gt;100",E268/D268*100),"-")</f>
        <v>23.990020151616928</v>
      </c>
    </row>
    <row r="269" spans="1:6" ht="12.75" customHeight="1" x14ac:dyDescent="0.2">
      <c r="A269" s="55">
        <v>3821</v>
      </c>
      <c r="B269" s="87" t="s">
        <v>574</v>
      </c>
      <c r="C269" s="52" t="s">
        <v>575</v>
      </c>
      <c r="D269" s="244">
        <v>270946</v>
      </c>
      <c r="E269" s="244">
        <v>65000</v>
      </c>
      <c r="F269" s="54">
        <f t="shared" si="72"/>
        <v>23.990020151616928</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340</v>
      </c>
      <c r="C278" s="52" t="s">
        <v>592</v>
      </c>
      <c r="D278" s="244"/>
      <c r="E278" s="244"/>
      <c r="F278" s="54" t="str">
        <f t="shared" si="74"/>
        <v>-</v>
      </c>
    </row>
    <row r="279" spans="1:6" ht="12.75" customHeight="1" x14ac:dyDescent="0.2">
      <c r="A279" s="55">
        <v>386</v>
      </c>
      <c r="B279" s="88" t="s">
        <v>593</v>
      </c>
      <c r="C279" s="52" t="s">
        <v>594</v>
      </c>
      <c r="D279" s="53">
        <f t="shared" ref="D279:E279" si="75">SUM(D280:D284)</f>
        <v>1449307</v>
      </c>
      <c r="E279" s="53">
        <f t="shared" si="75"/>
        <v>269920.90000000002</v>
      </c>
      <c r="F279" s="54">
        <f t="shared" si="74"/>
        <v>18.624135535121269</v>
      </c>
    </row>
    <row r="280" spans="1:6" ht="24" x14ac:dyDescent="0.2">
      <c r="A280" s="55">
        <v>3861</v>
      </c>
      <c r="B280" s="87" t="s">
        <v>595</v>
      </c>
      <c r="C280" s="52" t="s">
        <v>596</v>
      </c>
      <c r="D280" s="244">
        <v>1449307</v>
      </c>
      <c r="E280" s="244">
        <v>269920.90000000002</v>
      </c>
      <c r="F280" s="54">
        <f t="shared" si="74"/>
        <v>18.624135535121269</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89712095</v>
      </c>
      <c r="E289" s="53">
        <f t="shared" si="79"/>
        <v>88616033.409999996</v>
      </c>
      <c r="F289" s="54">
        <f t="shared" si="76"/>
        <v>98.77824546400349</v>
      </c>
    </row>
    <row r="290" spans="1:6" ht="12.75" customHeight="1" x14ac:dyDescent="0.2">
      <c r="A290" s="55" t="s">
        <v>605</v>
      </c>
      <c r="B290" s="87" t="s">
        <v>616</v>
      </c>
      <c r="C290" s="52" t="s">
        <v>617</v>
      </c>
      <c r="D290" s="53">
        <f>IF(D6&gt;=D289,D6-D289,0)</f>
        <v>26381018</v>
      </c>
      <c r="E290" s="53">
        <f>IF(E6&gt;=E289,E6-E289,0)</f>
        <v>23458919.830000013</v>
      </c>
      <c r="F290" s="54">
        <f t="shared" si="76"/>
        <v>88.923482141591407</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c r="E294" s="244"/>
      <c r="F294" s="54" t="str">
        <f t="shared" si="76"/>
        <v>-</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3" t="s">
        <v>630</v>
      </c>
      <c r="B297" s="354"/>
      <c r="C297" s="221"/>
      <c r="D297" s="60"/>
      <c r="E297" s="60"/>
      <c r="F297" s="61"/>
    </row>
    <row r="298" spans="1:6" ht="12.75" customHeight="1" x14ac:dyDescent="0.2">
      <c r="A298" s="55">
        <v>7</v>
      </c>
      <c r="B298" s="87" t="s">
        <v>631</v>
      </c>
      <c r="C298" s="52" t="s">
        <v>632</v>
      </c>
      <c r="D298" s="53">
        <f t="shared" ref="D298:E298" si="80">D299+D311+D344+D348</f>
        <v>600597</v>
      </c>
      <c r="E298" s="53">
        <f t="shared" si="80"/>
        <v>1341420.45</v>
      </c>
      <c r="F298" s="54">
        <f t="shared" ref="F298:F418" si="81">IF(D298&lt;&gt;0,IF(E298/D298&gt;=100,"&gt;&gt;100",E298/D298*100),"-")</f>
        <v>223.34784389532416</v>
      </c>
    </row>
    <row r="299" spans="1:6" ht="12.75" customHeight="1" x14ac:dyDescent="0.2">
      <c r="A299" s="55">
        <v>71</v>
      </c>
      <c r="B299" s="87" t="s">
        <v>633</v>
      </c>
      <c r="C299" s="52" t="s">
        <v>634</v>
      </c>
      <c r="D299" s="53">
        <f t="shared" ref="D299:E299" si="82">D300+D304</f>
        <v>233033</v>
      </c>
      <c r="E299" s="53">
        <f t="shared" si="82"/>
        <v>501271.43</v>
      </c>
      <c r="F299" s="54">
        <f t="shared" si="81"/>
        <v>215.10748692245306</v>
      </c>
    </row>
    <row r="300" spans="1:6" ht="24" x14ac:dyDescent="0.2">
      <c r="A300" s="55">
        <v>711</v>
      </c>
      <c r="B300" s="87" t="s">
        <v>635</v>
      </c>
      <c r="C300" s="52" t="s">
        <v>636</v>
      </c>
      <c r="D300" s="53">
        <f t="shared" ref="D300:E300" si="83">SUM(D301:D303)</f>
        <v>233033</v>
      </c>
      <c r="E300" s="53">
        <f t="shared" si="83"/>
        <v>501271.43</v>
      </c>
      <c r="F300" s="54">
        <f t="shared" si="81"/>
        <v>215.10748692245306</v>
      </c>
    </row>
    <row r="301" spans="1:6" ht="12.75" customHeight="1" x14ac:dyDescent="0.2">
      <c r="A301" s="55">
        <v>7111</v>
      </c>
      <c r="B301" s="87" t="s">
        <v>637</v>
      </c>
      <c r="C301" s="52" t="s">
        <v>638</v>
      </c>
      <c r="D301" s="244">
        <v>233033</v>
      </c>
      <c r="E301" s="244">
        <v>501271.43</v>
      </c>
      <c r="F301" s="54">
        <f t="shared" si="81"/>
        <v>215.10748692245306</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367564</v>
      </c>
      <c r="E311" s="53">
        <f t="shared" si="85"/>
        <v>840149.02</v>
      </c>
      <c r="F311" s="54">
        <f t="shared" si="81"/>
        <v>228.57217246520335</v>
      </c>
    </row>
    <row r="312" spans="1:6" ht="12.75" customHeight="1" x14ac:dyDescent="0.2">
      <c r="A312" s="55">
        <v>721</v>
      </c>
      <c r="B312" s="87" t="s">
        <v>659</v>
      </c>
      <c r="C312" s="52" t="s">
        <v>660</v>
      </c>
      <c r="D312" s="53">
        <f t="shared" ref="D312:E312" si="86">SUM(D313:D316)</f>
        <v>367564</v>
      </c>
      <c r="E312" s="53">
        <f t="shared" si="86"/>
        <v>740649.02</v>
      </c>
      <c r="F312" s="54">
        <f t="shared" si="81"/>
        <v>201.50205678466881</v>
      </c>
    </row>
    <row r="313" spans="1:6" ht="12.75" customHeight="1" x14ac:dyDescent="0.2">
      <c r="A313" s="55">
        <v>7211</v>
      </c>
      <c r="B313" s="87" t="s">
        <v>661</v>
      </c>
      <c r="C313" s="52" t="s">
        <v>662</v>
      </c>
      <c r="D313" s="244">
        <v>367564</v>
      </c>
      <c r="E313" s="244">
        <v>740649.02</v>
      </c>
      <c r="F313" s="54">
        <f t="shared" si="81"/>
        <v>201.50205678466881</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99500</v>
      </c>
      <c r="F326" s="54" t="str">
        <f t="shared" si="81"/>
        <v>-</v>
      </c>
    </row>
    <row r="327" spans="1:6" ht="12.75" customHeight="1" x14ac:dyDescent="0.2">
      <c r="A327" s="55">
        <v>7231</v>
      </c>
      <c r="B327" s="87" t="s">
        <v>689</v>
      </c>
      <c r="C327" s="52" t="s">
        <v>690</v>
      </c>
      <c r="D327" s="244"/>
      <c r="E327" s="244">
        <v>99500</v>
      </c>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27616244</v>
      </c>
      <c r="E350" s="53">
        <f t="shared" si="95"/>
        <v>24475275.479999997</v>
      </c>
      <c r="F350" s="54">
        <f t="shared" si="81"/>
        <v>88.626373231638595</v>
      </c>
    </row>
    <row r="351" spans="1:6" ht="12.75" customHeight="1" x14ac:dyDescent="0.2">
      <c r="A351" s="55">
        <v>41</v>
      </c>
      <c r="B351" s="87" t="s">
        <v>737</v>
      </c>
      <c r="C351" s="52" t="s">
        <v>738</v>
      </c>
      <c r="D351" s="53">
        <f t="shared" ref="D351:E351" si="96">D352+D356</f>
        <v>1218273</v>
      </c>
      <c r="E351" s="53">
        <f t="shared" si="96"/>
        <v>1379741.8</v>
      </c>
      <c r="F351" s="54">
        <f t="shared" si="81"/>
        <v>113.25390942752568</v>
      </c>
    </row>
    <row r="352" spans="1:6" ht="12.75" customHeight="1" x14ac:dyDescent="0.2">
      <c r="A352" s="55">
        <v>411</v>
      </c>
      <c r="B352" s="87" t="s">
        <v>739</v>
      </c>
      <c r="C352" s="52" t="s">
        <v>740</v>
      </c>
      <c r="D352" s="53">
        <f t="shared" ref="D352:E352" si="97">SUM(D353:D355)</f>
        <v>0</v>
      </c>
      <c r="E352" s="53">
        <f t="shared" si="97"/>
        <v>478255.54</v>
      </c>
      <c r="F352" s="54" t="str">
        <f t="shared" si="81"/>
        <v>-</v>
      </c>
    </row>
    <row r="353" spans="1:6" ht="12.75" customHeight="1" x14ac:dyDescent="0.2">
      <c r="A353" s="55">
        <v>4111</v>
      </c>
      <c r="B353" s="87" t="s">
        <v>637</v>
      </c>
      <c r="C353" s="52" t="s">
        <v>741</v>
      </c>
      <c r="D353" s="244"/>
      <c r="E353" s="244">
        <v>478255.54</v>
      </c>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1218273</v>
      </c>
      <c r="E356" s="53">
        <f t="shared" si="98"/>
        <v>901486.26</v>
      </c>
      <c r="F356" s="54">
        <f t="shared" si="81"/>
        <v>73.997064697321534</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v>1218273</v>
      </c>
      <c r="E362" s="244">
        <v>901486.26</v>
      </c>
      <c r="F362" s="54">
        <f t="shared" si="81"/>
        <v>73.997064697321534</v>
      </c>
    </row>
    <row r="363" spans="1:6" ht="24" x14ac:dyDescent="0.2">
      <c r="A363" s="55">
        <v>42</v>
      </c>
      <c r="B363" s="234" t="s">
        <v>753</v>
      </c>
      <c r="C363" s="52" t="s">
        <v>754</v>
      </c>
      <c r="D363" s="53">
        <f t="shared" ref="D363:E363" si="99">D364+D369+D378+D383+D388+D391</f>
        <v>22793956</v>
      </c>
      <c r="E363" s="53">
        <f t="shared" si="99"/>
        <v>21680470.499999996</v>
      </c>
      <c r="F363" s="54">
        <f t="shared" si="81"/>
        <v>95.114996712286342</v>
      </c>
    </row>
    <row r="364" spans="1:6" ht="12.75" customHeight="1" x14ac:dyDescent="0.2">
      <c r="A364" s="55">
        <v>421</v>
      </c>
      <c r="B364" s="87" t="s">
        <v>755</v>
      </c>
      <c r="C364" s="52" t="s">
        <v>756</v>
      </c>
      <c r="D364" s="53">
        <f t="shared" ref="D364:E364" si="100">SUM(D365:D368)</f>
        <v>20428675</v>
      </c>
      <c r="E364" s="53">
        <f t="shared" si="100"/>
        <v>19736089.059999999</v>
      </c>
      <c r="F364" s="54">
        <f t="shared" si="81"/>
        <v>96.609736363224727</v>
      </c>
    </row>
    <row r="365" spans="1:6" ht="12.75" customHeight="1" x14ac:dyDescent="0.2">
      <c r="A365" s="55">
        <v>4211</v>
      </c>
      <c r="B365" s="87" t="s">
        <v>661</v>
      </c>
      <c r="C365" s="52" t="s">
        <v>757</v>
      </c>
      <c r="D365" s="244">
        <v>38985</v>
      </c>
      <c r="E365" s="244"/>
      <c r="F365" s="54">
        <f t="shared" si="81"/>
        <v>0</v>
      </c>
    </row>
    <row r="366" spans="1:6" ht="12.75" customHeight="1" x14ac:dyDescent="0.2">
      <c r="A366" s="55">
        <v>4212</v>
      </c>
      <c r="B366" s="87" t="s">
        <v>663</v>
      </c>
      <c r="C366" s="52" t="s">
        <v>758</v>
      </c>
      <c r="D366" s="244">
        <v>7042658</v>
      </c>
      <c r="E366" s="244">
        <v>9339858.0199999996</v>
      </c>
      <c r="F366" s="54">
        <f t="shared" si="81"/>
        <v>132.61836681548357</v>
      </c>
    </row>
    <row r="367" spans="1:6" ht="12.75" customHeight="1" x14ac:dyDescent="0.2">
      <c r="A367" s="55">
        <v>4213</v>
      </c>
      <c r="B367" s="87" t="s">
        <v>665</v>
      </c>
      <c r="C367" s="52" t="s">
        <v>759</v>
      </c>
      <c r="D367" s="244">
        <v>11841774</v>
      </c>
      <c r="E367" s="244">
        <v>10376561.039999999</v>
      </c>
      <c r="F367" s="54">
        <f t="shared" si="81"/>
        <v>87.626744438797772</v>
      </c>
    </row>
    <row r="368" spans="1:6" ht="12.75" customHeight="1" x14ac:dyDescent="0.2">
      <c r="A368" s="55">
        <v>4214</v>
      </c>
      <c r="B368" s="87" t="s">
        <v>667</v>
      </c>
      <c r="C368" s="52" t="s">
        <v>760</v>
      </c>
      <c r="D368" s="244">
        <v>1505258</v>
      </c>
      <c r="E368" s="244">
        <v>19670</v>
      </c>
      <c r="F368" s="54">
        <f t="shared" si="81"/>
        <v>1.3067527294324295</v>
      </c>
    </row>
    <row r="369" spans="1:6" ht="12.75" customHeight="1" x14ac:dyDescent="0.2">
      <c r="A369" s="55">
        <v>422</v>
      </c>
      <c r="B369" s="87" t="s">
        <v>761</v>
      </c>
      <c r="C369" s="52" t="s">
        <v>762</v>
      </c>
      <c r="D369" s="53">
        <f t="shared" ref="D369:E369" si="101">SUM(D370:D377)</f>
        <v>1833189</v>
      </c>
      <c r="E369" s="53">
        <f t="shared" si="101"/>
        <v>1456400.6300000001</v>
      </c>
      <c r="F369" s="54">
        <f t="shared" si="81"/>
        <v>79.446288953293958</v>
      </c>
    </row>
    <row r="370" spans="1:6" ht="12.75" customHeight="1" x14ac:dyDescent="0.2">
      <c r="A370" s="55">
        <v>4221</v>
      </c>
      <c r="B370" s="87" t="s">
        <v>671</v>
      </c>
      <c r="C370" s="52" t="s">
        <v>763</v>
      </c>
      <c r="D370" s="244">
        <v>188243</v>
      </c>
      <c r="E370" s="244">
        <v>96391.25</v>
      </c>
      <c r="F370" s="54">
        <f t="shared" si="81"/>
        <v>51.2057553268913</v>
      </c>
    </row>
    <row r="371" spans="1:6" ht="12.75" customHeight="1" x14ac:dyDescent="0.2">
      <c r="A371" s="55">
        <v>4222</v>
      </c>
      <c r="B371" s="87" t="s">
        <v>764</v>
      </c>
      <c r="C371" s="52" t="s">
        <v>765</v>
      </c>
      <c r="D371" s="244">
        <v>247545</v>
      </c>
      <c r="E371" s="244">
        <v>14978</v>
      </c>
      <c r="F371" s="54">
        <f t="shared" si="81"/>
        <v>6.050617059524531</v>
      </c>
    </row>
    <row r="372" spans="1:6" ht="12.75" customHeight="1" x14ac:dyDescent="0.2">
      <c r="A372" s="55">
        <v>4223</v>
      </c>
      <c r="B372" s="87" t="s">
        <v>675</v>
      </c>
      <c r="C372" s="52" t="s">
        <v>766</v>
      </c>
      <c r="D372" s="244">
        <v>37820</v>
      </c>
      <c r="E372" s="244">
        <v>993502.54</v>
      </c>
      <c r="F372" s="54">
        <f t="shared" si="81"/>
        <v>2626.9236911686939</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1359581</v>
      </c>
      <c r="E376" s="244">
        <v>351528.84</v>
      </c>
      <c r="F376" s="54">
        <f t="shared" si="81"/>
        <v>25.855674652705506</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487980.81</v>
      </c>
      <c r="F378" s="54" t="str">
        <f t="shared" si="81"/>
        <v>-</v>
      </c>
    </row>
    <row r="379" spans="1:6" ht="12.75" customHeight="1" x14ac:dyDescent="0.2">
      <c r="A379" s="55">
        <v>4231</v>
      </c>
      <c r="B379" s="87" t="s">
        <v>689</v>
      </c>
      <c r="C379" s="52" t="s">
        <v>774</v>
      </c>
      <c r="D379" s="244"/>
      <c r="E379" s="244">
        <v>487980.81</v>
      </c>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508072</v>
      </c>
      <c r="E383" s="53">
        <f t="shared" si="103"/>
        <v>0</v>
      </c>
      <c r="F383" s="54">
        <f t="shared" si="81"/>
        <v>0</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v>508072</v>
      </c>
      <c r="E385" s="244"/>
      <c r="F385" s="54">
        <f t="shared" si="81"/>
        <v>0</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24020</v>
      </c>
      <c r="E391" s="53">
        <f t="shared" si="105"/>
        <v>0</v>
      </c>
      <c r="F391" s="54">
        <f t="shared" si="81"/>
        <v>0</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v>24020</v>
      </c>
      <c r="E393" s="244"/>
      <c r="F393" s="54">
        <f t="shared" si="81"/>
        <v>0</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3604015</v>
      </c>
      <c r="E402" s="53">
        <f t="shared" si="109"/>
        <v>1415063.18</v>
      </c>
      <c r="F402" s="54">
        <f t="shared" si="81"/>
        <v>39.263520823304013</v>
      </c>
    </row>
    <row r="403" spans="1:6" ht="12.75" customHeight="1" x14ac:dyDescent="0.2">
      <c r="A403" s="55">
        <v>451</v>
      </c>
      <c r="B403" s="87" t="s">
        <v>808</v>
      </c>
      <c r="C403" s="52" t="s">
        <v>809</v>
      </c>
      <c r="D403" s="244">
        <v>3604015</v>
      </c>
      <c r="E403" s="244">
        <v>1415063.18</v>
      </c>
      <c r="F403" s="54">
        <f t="shared" si="81"/>
        <v>39.263520823304013</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27015647</v>
      </c>
      <c r="E408" s="53">
        <f t="shared" si="111"/>
        <v>23133855.029999997</v>
      </c>
      <c r="F408" s="54">
        <f t="shared" si="81"/>
        <v>85.631319620070528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v>25123006.18</v>
      </c>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116693710</v>
      </c>
      <c r="E412" s="53">
        <f>E6+E298</f>
        <v>113416373.69000001</v>
      </c>
      <c r="F412" s="54">
        <f t="shared" si="81"/>
        <v>97.191505600430403</v>
      </c>
    </row>
    <row r="413" spans="1:6" ht="12.75" customHeight="1" x14ac:dyDescent="0.2">
      <c r="A413" s="55" t="s">
        <v>605</v>
      </c>
      <c r="B413" s="87" t="s">
        <v>828</v>
      </c>
      <c r="C413" s="52" t="s">
        <v>829</v>
      </c>
      <c r="D413" s="53">
        <f t="shared" ref="D413:E413" si="112">D289+D350</f>
        <v>117328339</v>
      </c>
      <c r="E413" s="53">
        <f t="shared" si="112"/>
        <v>113091308.88999999</v>
      </c>
      <c r="F413" s="54">
        <f t="shared" si="81"/>
        <v>96.388741078146495</v>
      </c>
    </row>
    <row r="414" spans="1:6" ht="12.75" customHeight="1" x14ac:dyDescent="0.2">
      <c r="A414" s="55" t="s">
        <v>605</v>
      </c>
      <c r="B414" s="87" t="s">
        <v>830</v>
      </c>
      <c r="C414" s="52" t="s">
        <v>831</v>
      </c>
      <c r="D414" s="53">
        <f t="shared" ref="D414:E414" si="113">IF(D412&gt;=D413,D412-D413,0)</f>
        <v>0</v>
      </c>
      <c r="E414" s="53">
        <f t="shared" si="113"/>
        <v>325064.80000002682</v>
      </c>
      <c r="F414" s="54" t="str">
        <f t="shared" si="81"/>
        <v>-</v>
      </c>
    </row>
    <row r="415" spans="1:6" ht="12.75" customHeight="1" x14ac:dyDescent="0.2">
      <c r="A415" s="55" t="s">
        <v>605</v>
      </c>
      <c r="B415" s="87" t="s">
        <v>832</v>
      </c>
      <c r="C415" s="52" t="s">
        <v>833</v>
      </c>
      <c r="D415" s="53">
        <f t="shared" ref="D415:E415" si="114">IF(D413&gt;=D412,D413-D412,0)</f>
        <v>634629</v>
      </c>
      <c r="E415" s="53">
        <f t="shared" si="114"/>
        <v>0</v>
      </c>
      <c r="F415" s="54">
        <f t="shared" si="81"/>
        <v>0</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0</v>
      </c>
      <c r="E417" s="53">
        <f t="shared" si="116"/>
        <v>25123006.18</v>
      </c>
      <c r="F417" s="54" t="str">
        <f t="shared" si="81"/>
        <v>-</v>
      </c>
    </row>
    <row r="418" spans="1:6" ht="12.75" customHeight="1" x14ac:dyDescent="0.2">
      <c r="A418" s="57" t="s">
        <v>839</v>
      </c>
      <c r="B418" s="235" t="s">
        <v>840</v>
      </c>
      <c r="C418" s="58" t="s">
        <v>841</v>
      </c>
      <c r="D418" s="64">
        <f t="shared" ref="D418:E418" si="117">D294+D411</f>
        <v>0</v>
      </c>
      <c r="E418" s="64">
        <f t="shared" si="117"/>
        <v>0</v>
      </c>
      <c r="F418" s="59" t="str">
        <f t="shared" si="81"/>
        <v>-</v>
      </c>
    </row>
    <row r="419" spans="1:6" s="77" customFormat="1" ht="20.100000000000001" customHeight="1" x14ac:dyDescent="0.2">
      <c r="A419" s="353" t="s">
        <v>842</v>
      </c>
      <c r="B419" s="354"/>
      <c r="C419" s="221"/>
      <c r="D419" s="60"/>
      <c r="E419" s="60"/>
      <c r="F419" s="61"/>
    </row>
    <row r="420" spans="1:6" ht="12.75" customHeight="1" x14ac:dyDescent="0.2">
      <c r="A420" s="55">
        <v>8</v>
      </c>
      <c r="B420" s="87" t="s">
        <v>843</v>
      </c>
      <c r="C420" s="52" t="s">
        <v>844</v>
      </c>
      <c r="D420" s="53">
        <f t="shared" ref="D420:E420" si="118">D421+D459+D472+D484+D515</f>
        <v>0</v>
      </c>
      <c r="E420" s="53">
        <f t="shared" si="118"/>
        <v>5416457.21</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5416457.21</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5416457.21</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v>5416457.21</v>
      </c>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14352984</v>
      </c>
      <c r="E528" s="53">
        <f t="shared" si="148"/>
        <v>10610000</v>
      </c>
      <c r="F528" s="54">
        <f t="shared" si="119"/>
        <v>73.921910593643801</v>
      </c>
    </row>
    <row r="529" spans="1:6" ht="24" x14ac:dyDescent="0.2">
      <c r="A529" s="55">
        <v>51</v>
      </c>
      <c r="B529" s="87" t="s">
        <v>1061</v>
      </c>
      <c r="C529" s="52" t="s">
        <v>1062</v>
      </c>
      <c r="D529" s="53">
        <f t="shared" ref="D529:E529" si="149">D530+D535+D538+D542+D543+D550+D555+D563</f>
        <v>0</v>
      </c>
      <c r="E529" s="53">
        <f t="shared" si="149"/>
        <v>610000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v>610000</v>
      </c>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14352984</v>
      </c>
      <c r="E593" s="53">
        <f t="shared" si="167"/>
        <v>10000000</v>
      </c>
      <c r="F593" s="54">
        <f t="shared" si="119"/>
        <v>69.671923273933828</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10000000</v>
      </c>
      <c r="E605" s="53">
        <f t="shared" si="171"/>
        <v>10000000</v>
      </c>
      <c r="F605" s="54">
        <f t="shared" si="119"/>
        <v>100</v>
      </c>
    </row>
    <row r="606" spans="1:6" ht="24" x14ac:dyDescent="0.2">
      <c r="A606" s="55">
        <v>5443</v>
      </c>
      <c r="B606" s="87" t="s">
        <v>1206</v>
      </c>
      <c r="C606" s="52" t="s">
        <v>1207</v>
      </c>
      <c r="D606" s="244">
        <v>10000000</v>
      </c>
      <c r="E606" s="244">
        <v>10000000</v>
      </c>
      <c r="F606" s="54">
        <f t="shared" si="119"/>
        <v>100</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4352984</v>
      </c>
      <c r="E617" s="53">
        <f t="shared" si="173"/>
        <v>0</v>
      </c>
      <c r="F617" s="54">
        <f t="shared" si="119"/>
        <v>0</v>
      </c>
    </row>
    <row r="618" spans="1:6" ht="12.75" customHeight="1" x14ac:dyDescent="0.2">
      <c r="A618" s="55">
        <v>5471</v>
      </c>
      <c r="B618" s="87" t="s">
        <v>1230</v>
      </c>
      <c r="C618" s="52" t="s">
        <v>1231</v>
      </c>
      <c r="D618" s="244">
        <v>4352984</v>
      </c>
      <c r="E618" s="244"/>
      <c r="F618" s="54">
        <f t="shared" si="119"/>
        <v>0</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14352984</v>
      </c>
      <c r="E636" s="53">
        <f t="shared" si="179"/>
        <v>5193542.79</v>
      </c>
      <c r="F636" s="54">
        <f t="shared" si="119"/>
        <v>36.18441147847723</v>
      </c>
    </row>
    <row r="637" spans="1:6" ht="12.75" customHeight="1" x14ac:dyDescent="0.2">
      <c r="A637" s="55">
        <v>92213</v>
      </c>
      <c r="B637" s="87" t="s">
        <v>1268</v>
      </c>
      <c r="C637" s="52" t="s">
        <v>1269</v>
      </c>
      <c r="D637" s="244"/>
      <c r="E637" s="244">
        <v>16941588.710000001</v>
      </c>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116693710</v>
      </c>
      <c r="E639" s="53">
        <f t="shared" si="180"/>
        <v>118832830.90000001</v>
      </c>
      <c r="F639" s="54">
        <f t="shared" si="119"/>
        <v>101.83310728573119</v>
      </c>
    </row>
    <row r="640" spans="1:6" ht="12.75" customHeight="1" x14ac:dyDescent="0.2">
      <c r="A640" s="55" t="s">
        <v>605</v>
      </c>
      <c r="B640" s="87" t="s">
        <v>1274</v>
      </c>
      <c r="C640" s="52" t="s">
        <v>1275</v>
      </c>
      <c r="D640" s="53">
        <f t="shared" ref="D640:E640" si="181">D413+D528</f>
        <v>131681323</v>
      </c>
      <c r="E640" s="53">
        <f t="shared" si="181"/>
        <v>123701308.88999999</v>
      </c>
      <c r="F640" s="54">
        <f t="shared" si="119"/>
        <v>93.939904362898901</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14987613</v>
      </c>
      <c r="E642" s="53">
        <f t="shared" si="183"/>
        <v>4868477.9899999797</v>
      </c>
      <c r="F642" s="54">
        <f t="shared" si="119"/>
        <v>32.483344679369416</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0</v>
      </c>
      <c r="E644" s="53">
        <f t="shared" si="185"/>
        <v>8181417.4699999988</v>
      </c>
      <c r="F644" s="54" t="str">
        <f t="shared" si="119"/>
        <v>-</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14987613</v>
      </c>
      <c r="E646" s="53">
        <f t="shared" si="187"/>
        <v>13049895.459999979</v>
      </c>
      <c r="F646" s="54">
        <f t="shared" si="119"/>
        <v>87.071206468968597</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3" t="s">
        <v>1290</v>
      </c>
      <c r="B648" s="354"/>
      <c r="C648" s="221"/>
      <c r="D648" s="60"/>
      <c r="E648" s="60"/>
      <c r="F648" s="61"/>
    </row>
    <row r="649" spans="1:6" ht="12.75" customHeight="1" x14ac:dyDescent="0.2">
      <c r="A649" s="55">
        <v>11</v>
      </c>
      <c r="B649" s="87" t="s">
        <v>1291</v>
      </c>
      <c r="C649" s="52" t="s">
        <v>1292</v>
      </c>
      <c r="D649" s="244">
        <v>4636595</v>
      </c>
      <c r="E649" s="244">
        <v>489205.25</v>
      </c>
      <c r="F649" s="54">
        <f t="shared" ref="F649:F724" si="188">IF(D649&lt;&gt;0,IF(E649/D649&gt;=100,"&gt;&gt;100",E649/D649*100),"-")</f>
        <v>10.550959270757959</v>
      </c>
    </row>
    <row r="650" spans="1:6" ht="12.75" customHeight="1" x14ac:dyDescent="0.2">
      <c r="A650" s="55" t="s">
        <v>1293</v>
      </c>
      <c r="B650" s="87" t="s">
        <v>1294</v>
      </c>
      <c r="C650" s="52" t="s">
        <v>1293</v>
      </c>
      <c r="D650" s="244">
        <v>144010398</v>
      </c>
      <c r="E650" s="244">
        <v>148365371.78</v>
      </c>
      <c r="F650" s="54">
        <f t="shared" si="188"/>
        <v>103.02406898424098</v>
      </c>
    </row>
    <row r="651" spans="1:6" ht="12.75" customHeight="1" x14ac:dyDescent="0.2">
      <c r="A651" s="55" t="s">
        <v>1295</v>
      </c>
      <c r="B651" s="87" t="s">
        <v>1296</v>
      </c>
      <c r="C651" s="52" t="s">
        <v>1295</v>
      </c>
      <c r="D651" s="244">
        <v>146196334</v>
      </c>
      <c r="E651" s="244">
        <v>148043796.05000001</v>
      </c>
      <c r="F651" s="54">
        <f t="shared" si="188"/>
        <v>101.263685620188</v>
      </c>
    </row>
    <row r="652" spans="1:6" ht="24" x14ac:dyDescent="0.2">
      <c r="A652" s="55">
        <v>11</v>
      </c>
      <c r="B652" s="87" t="s">
        <v>1297</v>
      </c>
      <c r="C652" s="52" t="s">
        <v>1298</v>
      </c>
      <c r="D652" s="53">
        <f t="shared" ref="D652:E652" si="189">+D649+D650-D651</f>
        <v>2450659</v>
      </c>
      <c r="E652" s="53">
        <f t="shared" si="189"/>
        <v>810780.97999998927</v>
      </c>
      <c r="F652" s="54">
        <f t="shared" si="188"/>
        <v>33.084202249272103</v>
      </c>
    </row>
    <row r="653" spans="1:6" ht="24" x14ac:dyDescent="0.2">
      <c r="A653" s="55" t="s">
        <v>605</v>
      </c>
      <c r="B653" s="87" t="s">
        <v>1299</v>
      </c>
      <c r="C653" s="52" t="s">
        <v>1300</v>
      </c>
      <c r="D653" s="266">
        <v>116</v>
      </c>
      <c r="E653" s="266">
        <v>117</v>
      </c>
      <c r="F653" s="54">
        <f t="shared" si="188"/>
        <v>100.86206896551724</v>
      </c>
    </row>
    <row r="654" spans="1:6" ht="24" x14ac:dyDescent="0.2">
      <c r="A654" s="55" t="s">
        <v>605</v>
      </c>
      <c r="B654" s="87" t="s">
        <v>1301</v>
      </c>
      <c r="C654" s="52" t="s">
        <v>1302</v>
      </c>
      <c r="D654" s="266"/>
      <c r="E654" s="266"/>
      <c r="F654" s="54" t="str">
        <f t="shared" si="188"/>
        <v>-</v>
      </c>
    </row>
    <row r="655" spans="1:6" ht="12.75" customHeight="1" x14ac:dyDescent="0.2">
      <c r="A655" s="55" t="s">
        <v>605</v>
      </c>
      <c r="B655" s="87" t="s">
        <v>1303</v>
      </c>
      <c r="C655" s="52" t="s">
        <v>1304</v>
      </c>
      <c r="D655" s="266">
        <v>159</v>
      </c>
      <c r="E655" s="266">
        <v>161</v>
      </c>
      <c r="F655" s="54">
        <f t="shared" si="188"/>
        <v>101.25786163522012</v>
      </c>
    </row>
    <row r="656" spans="1:6" ht="12.75" customHeight="1" x14ac:dyDescent="0.2">
      <c r="A656" s="55" t="s">
        <v>605</v>
      </c>
      <c r="B656" s="87" t="s">
        <v>1305</v>
      </c>
      <c r="C656" s="52" t="s">
        <v>1306</v>
      </c>
      <c r="D656" s="266"/>
      <c r="E656" s="266"/>
      <c r="F656" s="54" t="str">
        <f t="shared" si="188"/>
        <v>-</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v>20781</v>
      </c>
      <c r="E660" s="244">
        <v>30122.63</v>
      </c>
      <c r="F660" s="54">
        <f t="shared" si="188"/>
        <v>144.95274529618402</v>
      </c>
    </row>
    <row r="661" spans="1:6" ht="12.75" customHeight="1" x14ac:dyDescent="0.2">
      <c r="A661" s="55">
        <v>63311</v>
      </c>
      <c r="B661" s="87" t="s">
        <v>1316</v>
      </c>
      <c r="C661" s="52" t="s">
        <v>1317</v>
      </c>
      <c r="D661" s="244">
        <v>16246704</v>
      </c>
      <c r="E661" s="244">
        <v>14660872.93</v>
      </c>
      <c r="F661" s="54">
        <f t="shared" si="188"/>
        <v>90.239059750211496</v>
      </c>
    </row>
    <row r="662" spans="1:6" ht="12.75" customHeight="1" x14ac:dyDescent="0.2">
      <c r="A662" s="55">
        <v>63312</v>
      </c>
      <c r="B662" s="87" t="s">
        <v>1318</v>
      </c>
      <c r="C662" s="52" t="s">
        <v>1319</v>
      </c>
      <c r="D662" s="244"/>
      <c r="E662" s="244">
        <v>219250</v>
      </c>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v>27532.74</v>
      </c>
      <c r="F664" s="54" t="str">
        <f t="shared" si="188"/>
        <v>-</v>
      </c>
    </row>
    <row r="665" spans="1:6" ht="12.75" customHeight="1" x14ac:dyDescent="0.2">
      <c r="A665" s="55">
        <v>63321</v>
      </c>
      <c r="B665" s="87" t="s">
        <v>1324</v>
      </c>
      <c r="C665" s="52" t="s">
        <v>1325</v>
      </c>
      <c r="D665" s="244">
        <v>3055231</v>
      </c>
      <c r="E665" s="244">
        <v>3054167.42</v>
      </c>
      <c r="F665" s="54">
        <f t="shared" si="188"/>
        <v>99.965188229629774</v>
      </c>
    </row>
    <row r="666" spans="1:6" ht="12.75" customHeight="1" x14ac:dyDescent="0.2">
      <c r="A666" s="55">
        <v>63322</v>
      </c>
      <c r="B666" s="87" t="s">
        <v>1326</v>
      </c>
      <c r="C666" s="52" t="s">
        <v>1327</v>
      </c>
      <c r="D666" s="244">
        <v>400000</v>
      </c>
      <c r="E666" s="244"/>
      <c r="F666" s="54">
        <f t="shared" si="188"/>
        <v>0</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495467</v>
      </c>
      <c r="E669" s="244">
        <v>164419.20000000001</v>
      </c>
      <c r="F669" s="54">
        <f t="shared" si="188"/>
        <v>33.18469242149326</v>
      </c>
    </row>
    <row r="670" spans="1:6" ht="12.75" customHeight="1" x14ac:dyDescent="0.2">
      <c r="A670" s="55">
        <v>63415</v>
      </c>
      <c r="B670" s="87" t="s">
        <v>1334</v>
      </c>
      <c r="C670" s="52" t="s">
        <v>1335</v>
      </c>
      <c r="D670" s="244"/>
      <c r="E670" s="244">
        <v>596569.9</v>
      </c>
      <c r="F670" s="54" t="str">
        <f t="shared" si="188"/>
        <v>-</v>
      </c>
    </row>
    <row r="671" spans="1:6" ht="24" x14ac:dyDescent="0.2">
      <c r="A671" s="55">
        <v>63416</v>
      </c>
      <c r="B671" s="234" t="s">
        <v>1336</v>
      </c>
      <c r="C671" s="52" t="s">
        <v>1337</v>
      </c>
      <c r="D671" s="244">
        <v>1388618</v>
      </c>
      <c r="E671" s="244">
        <v>1422466.34</v>
      </c>
      <c r="F671" s="54">
        <f t="shared" si="188"/>
        <v>102.43755590090291</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c r="F675" s="54" t="str">
        <f t="shared" si="188"/>
        <v>-</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4005601</v>
      </c>
      <c r="E694" s="244">
        <v>1487600.39</v>
      </c>
      <c r="F694" s="54">
        <f t="shared" si="188"/>
        <v>37.138007255340703</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v>12463954</v>
      </c>
      <c r="E698" s="244">
        <v>12457581.560000001</v>
      </c>
      <c r="F698" s="54">
        <f t="shared" si="188"/>
        <v>99.948873046225955</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v>2312.9299999999998</v>
      </c>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v>93865.9</v>
      </c>
      <c r="F716" s="54" t="str">
        <f t="shared" si="188"/>
        <v>-</v>
      </c>
    </row>
    <row r="717" spans="1:6" ht="12.75" customHeight="1" x14ac:dyDescent="0.2">
      <c r="A717" s="55">
        <v>31215</v>
      </c>
      <c r="B717" s="87" t="s">
        <v>1410</v>
      </c>
      <c r="C717" s="52" t="s">
        <v>1411</v>
      </c>
      <c r="D717" s="244"/>
      <c r="E717" s="244">
        <v>88690.81</v>
      </c>
      <c r="F717" s="54" t="str">
        <f t="shared" si="188"/>
        <v>-</v>
      </c>
    </row>
    <row r="718" spans="1:6" ht="12.75" customHeight="1" x14ac:dyDescent="0.2">
      <c r="A718" s="55">
        <v>32121</v>
      </c>
      <c r="B718" s="87" t="s">
        <v>1412</v>
      </c>
      <c r="C718" s="52" t="s">
        <v>1413</v>
      </c>
      <c r="D718" s="244"/>
      <c r="E718" s="244">
        <v>260704</v>
      </c>
      <c r="F718" s="54" t="str">
        <f t="shared" si="188"/>
        <v>-</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c r="E720" s="244"/>
      <c r="F720" s="54" t="str">
        <f t="shared" si="188"/>
        <v>-</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c r="E722" s="244">
        <v>18038.490000000002</v>
      </c>
      <c r="F722" s="54" t="str">
        <f t="shared" si="188"/>
        <v>-</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v>215280.98</v>
      </c>
      <c r="F725" s="54" t="str">
        <f t="shared" ref="F725:F979" si="190">IF(D725&lt;&gt;0,IF(E725/D725&gt;=100,"&gt;&gt;100",E725/D725*100),"-")</f>
        <v>-</v>
      </c>
    </row>
    <row r="726" spans="1:6" ht="12.75" customHeight="1" x14ac:dyDescent="0.2">
      <c r="A726" s="55" t="s">
        <v>1428</v>
      </c>
      <c r="B726" s="87" t="s">
        <v>1429</v>
      </c>
      <c r="C726" s="52" t="s">
        <v>1428</v>
      </c>
      <c r="D726" s="244"/>
      <c r="E726" s="244">
        <v>9957.98</v>
      </c>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v>28782.93</v>
      </c>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v>50704</v>
      </c>
      <c r="E742" s="244">
        <v>54450.91</v>
      </c>
      <c r="F742" s="54">
        <f t="shared" si="190"/>
        <v>107.38977201009783</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v>3151970</v>
      </c>
      <c r="E760" s="244">
        <v>413074.28</v>
      </c>
      <c r="F760" s="54">
        <f t="shared" si="190"/>
        <v>13.10527321008766</v>
      </c>
    </row>
    <row r="761" spans="1:6" ht="12.75" customHeight="1" x14ac:dyDescent="0.2">
      <c r="A761" s="55">
        <v>36313</v>
      </c>
      <c r="B761" s="87" t="s">
        <v>1498</v>
      </c>
      <c r="C761" s="52" t="s">
        <v>1499</v>
      </c>
      <c r="D761" s="244"/>
      <c r="E761" s="244">
        <v>5000</v>
      </c>
      <c r="F761" s="54" t="str">
        <f t="shared" si="190"/>
        <v>-</v>
      </c>
    </row>
    <row r="762" spans="1:6" ht="12.75" customHeight="1" x14ac:dyDescent="0.2">
      <c r="A762" s="55">
        <v>36314</v>
      </c>
      <c r="B762" s="87" t="s">
        <v>1500</v>
      </c>
      <c r="C762" s="52" t="s">
        <v>1501</v>
      </c>
      <c r="D762" s="244">
        <v>105000</v>
      </c>
      <c r="E762" s="244">
        <v>10000</v>
      </c>
      <c r="F762" s="54">
        <f t="shared" si="190"/>
        <v>9.5238095238095237</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v>781363</v>
      </c>
      <c r="E769" s="244"/>
      <c r="F769" s="54">
        <f t="shared" si="190"/>
        <v>0</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v>21000</v>
      </c>
      <c r="E817" s="244">
        <v>21000</v>
      </c>
      <c r="F817" s="54">
        <f t="shared" si="190"/>
        <v>100</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1849550</v>
      </c>
      <c r="E819" s="244">
        <v>1839500</v>
      </c>
      <c r="F819" s="54">
        <f t="shared" si="190"/>
        <v>99.456624584358352</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1663256</v>
      </c>
      <c r="E823" s="244">
        <v>1588667.84</v>
      </c>
      <c r="F823" s="54">
        <f t="shared" si="190"/>
        <v>95.515533387524229</v>
      </c>
    </row>
    <row r="824" spans="1:6" ht="12.75" customHeight="1" x14ac:dyDescent="0.2">
      <c r="A824" s="55">
        <v>37221</v>
      </c>
      <c r="B824" s="87" t="s">
        <v>1624</v>
      </c>
      <c r="C824" s="52" t="s">
        <v>1625</v>
      </c>
      <c r="D824" s="244">
        <v>196216</v>
      </c>
      <c r="E824" s="244">
        <v>195461.74</v>
      </c>
      <c r="F824" s="54">
        <f t="shared" si="190"/>
        <v>99.615597097076687</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v>76388</v>
      </c>
      <c r="E826" s="244">
        <v>44069.760000000002</v>
      </c>
      <c r="F826" s="54">
        <f t="shared" si="190"/>
        <v>57.691993506833541</v>
      </c>
    </row>
    <row r="827" spans="1:6" ht="12.75" customHeight="1" x14ac:dyDescent="0.2">
      <c r="A827" s="55" t="s">
        <v>1629</v>
      </c>
      <c r="B827" s="87" t="s">
        <v>1630</v>
      </c>
      <c r="C827" s="52" t="s">
        <v>1629</v>
      </c>
      <c r="D827" s="244"/>
      <c r="E827" s="244">
        <v>5000</v>
      </c>
      <c r="F827" s="54" t="str">
        <f t="shared" si="190"/>
        <v>-</v>
      </c>
    </row>
    <row r="828" spans="1:6" ht="12.75" customHeight="1" x14ac:dyDescent="0.2">
      <c r="A828" s="55" t="s">
        <v>1631</v>
      </c>
      <c r="B828" s="87" t="s">
        <v>1632</v>
      </c>
      <c r="C828" s="52" t="s">
        <v>1631</v>
      </c>
      <c r="D828" s="244">
        <v>182574</v>
      </c>
      <c r="E828" s="244">
        <v>51454.99</v>
      </c>
      <c r="F828" s="54">
        <f t="shared" si="190"/>
        <v>28.183087405654696</v>
      </c>
    </row>
    <row r="829" spans="1:6" ht="12.75" customHeight="1" x14ac:dyDescent="0.2">
      <c r="A829" s="55">
        <v>38117</v>
      </c>
      <c r="B829" s="87" t="s">
        <v>1633</v>
      </c>
      <c r="C829" s="52" t="s">
        <v>1634</v>
      </c>
      <c r="D829" s="244">
        <v>271530</v>
      </c>
      <c r="E829" s="244">
        <v>295269</v>
      </c>
      <c r="F829" s="54">
        <f t="shared" si="190"/>
        <v>108.74268036681029</v>
      </c>
    </row>
    <row r="830" spans="1:6" ht="12.75" customHeight="1" x14ac:dyDescent="0.2">
      <c r="A830" s="55">
        <v>38612</v>
      </c>
      <c r="B830" s="87" t="s">
        <v>1635</v>
      </c>
      <c r="C830" s="52" t="s">
        <v>1636</v>
      </c>
      <c r="D830" s="244">
        <v>1449307</v>
      </c>
      <c r="E830" s="244">
        <v>269920.90000000002</v>
      </c>
      <c r="F830" s="54">
        <f t="shared" si="190"/>
        <v>18.624135535121269</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v>5416457.21</v>
      </c>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v>610000</v>
      </c>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v>4352984</v>
      </c>
      <c r="E968" s="244"/>
      <c r="F968" s="54">
        <f t="shared" si="190"/>
        <v>0</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9" t="s">
        <v>1941</v>
      </c>
      <c r="B983" s="350"/>
      <c r="C983" s="68"/>
      <c r="D983" s="75"/>
      <c r="E983" s="75"/>
      <c r="F983" s="76"/>
    </row>
    <row r="984" spans="1:6" ht="39" customHeight="1" x14ac:dyDescent="0.2">
      <c r="A984" s="202" t="s">
        <v>1942</v>
      </c>
      <c r="B984" s="198" t="s">
        <v>40</v>
      </c>
      <c r="C984" s="222" t="s">
        <v>41</v>
      </c>
      <c r="D984" s="67" t="s">
        <v>1943</v>
      </c>
      <c r="E984" s="69" t="s">
        <v>1944</v>
      </c>
      <c r="F984" s="67" t="s">
        <v>51</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48</v>
      </c>
      <c r="B3" s="302" t="s">
        <v>40</v>
      </c>
      <c r="C3" s="303" t="s">
        <v>41</v>
      </c>
      <c r="D3" s="304" t="s">
        <v>1963</v>
      </c>
      <c r="E3" s="302" t="s">
        <v>1964</v>
      </c>
      <c r="F3" s="305" t="s">
        <v>51</v>
      </c>
    </row>
    <row r="4" spans="1:25" s="226" customFormat="1" ht="12" customHeight="1" x14ac:dyDescent="0.2">
      <c r="A4" s="287">
        <v>1</v>
      </c>
      <c r="B4" s="288">
        <v>2</v>
      </c>
      <c r="C4" s="289" t="s">
        <v>52</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1965</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2533</v>
      </c>
      <c r="B3" s="284" t="s">
        <v>40</v>
      </c>
      <c r="C3" s="285" t="s">
        <v>41</v>
      </c>
      <c r="D3" s="284" t="s">
        <v>49</v>
      </c>
      <c r="E3" s="284" t="s">
        <v>50</v>
      </c>
      <c r="F3" s="286" t="s">
        <v>51</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52</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1942</v>
      </c>
      <c r="B3" s="284" t="s">
        <v>40</v>
      </c>
      <c r="C3" s="285" t="s">
        <v>41</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52</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5"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2856</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1942</v>
      </c>
      <c r="B3" s="284" t="s">
        <v>40</v>
      </c>
      <c r="C3" s="285" t="s">
        <v>41</v>
      </c>
      <c r="D3" s="286" t="s">
        <v>2857</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52</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7">
        <v>28141646.66</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114922291.86999999</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8"/>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74344928.379999995</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8">
        <v>12376495.6</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8">
        <v>26862482.77</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8">
        <v>752429.49</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8">
        <v>10518976.26</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8">
        <v>3816399.33</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8">
        <v>12843479.779999999</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8">
        <v>7174665.1500000004</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8">
        <v>24365880.800000001</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16211482.689999999</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8">
        <v>16211482.689999999</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119788093.94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75891313.899999991</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8">
        <v>13827497.890000001</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8">
        <v>27814120.640000001</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8">
        <v>785618.66</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8">
        <v>10518976.26</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8">
        <v>3963435.85</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8">
        <v>12028608.890000001</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8">
        <v>6953055.71</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8">
        <v>26096780.039999999</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17800000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8">
        <v>17800000</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23275844.590000004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2984512.36</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2984512.36</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2984512.36</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8">
        <v>2984512.36</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20291332.23</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8">
        <v>4145086.1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8">
        <v>407238.83</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9">
        <v>15739007.300000001</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50"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2856</v>
      </c>
      <c r="B1" s="367"/>
      <c r="C1" s="367"/>
      <c r="D1" s="367"/>
      <c r="E1" s="73" t="s">
        <v>2998</v>
      </c>
      <c r="F1" s="73"/>
      <c r="G1" s="73"/>
      <c r="H1" s="73"/>
      <c r="I1" s="73"/>
      <c r="J1" s="73"/>
      <c r="K1" s="73"/>
      <c r="L1" s="73"/>
      <c r="M1" s="73"/>
      <c r="N1" s="73"/>
      <c r="O1" s="73"/>
      <c r="P1" s="73"/>
    </row>
    <row r="2" spans="1:16" ht="37.5" customHeight="1" x14ac:dyDescent="0.2">
      <c r="A2" s="372" t="s">
        <v>2999</v>
      </c>
      <c r="B2" s="367"/>
      <c r="C2" s="367"/>
      <c r="D2" s="367"/>
    </row>
    <row r="3" spans="1:16" ht="29.25" customHeight="1" x14ac:dyDescent="0.2">
      <c r="A3" s="127" t="s">
        <v>3000</v>
      </c>
      <c r="B3" s="128" t="s">
        <v>3001</v>
      </c>
      <c r="C3" s="129" t="s">
        <v>3002</v>
      </c>
      <c r="D3" s="125"/>
      <c r="E3" s="126">
        <f>E4+E14+E19+E275+E293+E296+E298</f>
        <v>0</v>
      </c>
      <c r="F3" s="126">
        <f>F4+F14+F19+F275+F293+F296+F298</f>
        <v>7</v>
      </c>
      <c r="G3" s="126">
        <f>IF(RefStr!C12&lt;&gt;"",INT(VALUE(MID(RefStr!C12,1,4))),0)</f>
        <v>2022</v>
      </c>
      <c r="H3" s="130">
        <f>IF(RefStr!C12&lt;&gt;"",INT(VALUE(MID(RefStr!C12,6,2))),0)</f>
        <v>9</v>
      </c>
      <c r="I3" s="131">
        <f>RefStr!C10</f>
        <v>22</v>
      </c>
      <c r="J3" s="132" t="str">
        <f>RefStr!H7</f>
        <v>DA</v>
      </c>
      <c r="K3" s="130" t="str">
        <f>RefStr!H9</f>
        <v>NE</v>
      </c>
      <c r="L3" s="130" t="str">
        <f>RefStr!H10</f>
        <v>NE</v>
      </c>
      <c r="M3" s="130" t="str">
        <f>RefStr!H8</f>
        <v>NE</v>
      </c>
      <c r="N3" s="130" t="str">
        <f>RefStr!H11</f>
        <v>DA</v>
      </c>
      <c r="O3" s="133">
        <f>RefStr!C6</f>
        <v>37210</v>
      </c>
      <c r="P3" s="73"/>
    </row>
    <row r="4" spans="1:16" ht="19.5" customHeight="1" x14ac:dyDescent="0.2">
      <c r="A4" s="373" t="s">
        <v>3003</v>
      </c>
      <c r="B4" s="374"/>
      <c r="C4" s="375"/>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3016</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3021</v>
      </c>
      <c r="B19" s="370"/>
      <c r="C19" s="371"/>
      <c r="D19" s="125"/>
      <c r="E19" s="73">
        <f>SUM(E20:E274)</f>
        <v>0</v>
      </c>
      <c r="F19" s="73">
        <f>SUM(F20:F274)</f>
        <v>7</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3218</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3219</v>
      </c>
      <c r="D217" s="125"/>
      <c r="E217" s="73">
        <f t="shared" si="20"/>
        <v>0</v>
      </c>
      <c r="F217" s="73">
        <f t="shared" si="21"/>
        <v>1</v>
      </c>
      <c r="G217" s="73"/>
      <c r="H217" s="73"/>
      <c r="I217" s="73"/>
      <c r="J217" s="73"/>
      <c r="K217" s="73"/>
      <c r="L217" s="73">
        <f>IF(AND('PR-RAS'!D158&gt;0,SUM('PR-RAS'!D716:D717)=0),1,0)</f>
        <v>1</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3221</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Provjera</v>
      </c>
      <c r="C221" s="120" t="s">
        <v>3223</v>
      </c>
      <c r="D221" s="125"/>
      <c r="E221" s="73">
        <f t="shared" si="20"/>
        <v>0</v>
      </c>
      <c r="F221" s="73">
        <f t="shared" si="21"/>
        <v>1</v>
      </c>
      <c r="G221" s="73"/>
      <c r="H221" s="73"/>
      <c r="I221" s="73"/>
      <c r="J221" s="73"/>
      <c r="K221" s="73"/>
      <c r="L221" s="73">
        <f>IF(AND('PR-RAS'!D189&gt;0,'PR-RAS'!D725=0),1,0)</f>
        <v>1</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2022-10-10T08:48:30Z</cp:lastPrinted>
  <dcterms:created xsi:type="dcterms:W3CDTF">2022-04-01T05:14:30Z</dcterms:created>
  <dcterms:modified xsi:type="dcterms:W3CDTF">2022-10-10T13:13:15Z</dcterms:modified>
</cp:coreProperties>
</file>